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00" firstSheet="1" activeTab="1"/>
  </bookViews>
  <sheets>
    <sheet name="Testy_d1 " sheetId="26" r:id="rId1"/>
    <sheet name="Tytuł części A xTitle of Part A" sheetId="1" r:id="rId2"/>
    <sheet name="Podtytuł I x Sub-title I" sheetId="2" r:id="rId3"/>
    <sheet name="Tabl.A.1." sheetId="3" r:id="rId4"/>
    <sheet name="Tabl.A.2." sheetId="4" r:id="rId5"/>
    <sheet name="Tabl.A.3." sheetId="5" r:id="rId6"/>
    <sheet name="Tabl.A.4." sheetId="6" r:id="rId7"/>
    <sheet name="Tabl.A.5." sheetId="7" r:id="rId8"/>
    <sheet name="Tabl.A.6." sheetId="8" r:id="rId9"/>
    <sheet name="Tabl.A.7." sheetId="9" r:id="rId10"/>
    <sheet name="Tabl.A.8." sheetId="10" r:id="rId11"/>
    <sheet name="Tabl.A.9." sheetId="11" r:id="rId12"/>
    <sheet name="Tabl.A.10." sheetId="12" r:id="rId13"/>
    <sheet name="Tabl.A.11." sheetId="13" r:id="rId14"/>
    <sheet name="Podtytuł II x Sub-title II" sheetId="14" r:id="rId15"/>
    <sheet name="Tabl.A.12." sheetId="15" r:id="rId16"/>
    <sheet name="Tabl.A.13." sheetId="16" r:id="rId17"/>
    <sheet name="Tabl.A.14." sheetId="17" r:id="rId18"/>
    <sheet name="Tabl.A.15." sheetId="18" r:id="rId19"/>
    <sheet name="Tabl.A.16." sheetId="19" r:id="rId20"/>
    <sheet name="Tabl.A.17." sheetId="20" r:id="rId21"/>
    <sheet name="Tabl.A.18" sheetId="21" r:id="rId22"/>
    <sheet name="Tabl.A.19." sheetId="22" r:id="rId23"/>
    <sheet name="Tabl.A.20." sheetId="23" r:id="rId24"/>
    <sheet name="Tabl.A.21." sheetId="24" r:id="rId25"/>
    <sheet name="Tabl.A.22." sheetId="25" r:id="rId26"/>
  </sheets>
  <definedNames>
    <definedName name="_Order1" hidden="1">255</definedName>
    <definedName name="_Order2" hidden="1">0</definedName>
  </definedNames>
  <calcPr calcId="162913"/>
</workbook>
</file>

<file path=xl/calcChain.xml><?xml version="1.0" encoding="utf-8"?>
<calcChain xmlns="http://schemas.openxmlformats.org/spreadsheetml/2006/main">
  <c r="C36" i="26" l="1"/>
  <c r="I35" i="26"/>
  <c r="H35" i="26"/>
  <c r="H36" i="26" s="1"/>
  <c r="G35" i="26"/>
  <c r="G36" i="26" s="1"/>
  <c r="I34" i="26"/>
  <c r="H34" i="26"/>
  <c r="G34" i="26"/>
  <c r="I31" i="26"/>
  <c r="H31" i="26"/>
  <c r="H32" i="26" s="1"/>
  <c r="G31" i="26"/>
  <c r="I30" i="26"/>
  <c r="H30" i="26"/>
  <c r="G30" i="26"/>
  <c r="Z25" i="26"/>
  <c r="Y25" i="26"/>
  <c r="X25" i="26"/>
  <c r="W25" i="26"/>
  <c r="V25" i="26"/>
  <c r="U25" i="26"/>
  <c r="S25" i="26"/>
  <c r="R25" i="26"/>
  <c r="Q25" i="26"/>
  <c r="P25" i="26"/>
  <c r="O25" i="26"/>
  <c r="N25" i="26"/>
  <c r="L25" i="26"/>
  <c r="K25" i="26"/>
  <c r="H25" i="26"/>
  <c r="G25" i="26"/>
  <c r="B25" i="26"/>
  <c r="Z24" i="26"/>
  <c r="Y24" i="26"/>
  <c r="X24" i="26"/>
  <c r="W24" i="26"/>
  <c r="V24" i="26"/>
  <c r="U24" i="26"/>
  <c r="S24" i="26"/>
  <c r="R24" i="26"/>
  <c r="Q24" i="26"/>
  <c r="P24" i="26"/>
  <c r="O24" i="26"/>
  <c r="N24" i="26"/>
  <c r="L24" i="26"/>
  <c r="K24" i="26"/>
  <c r="H24" i="26"/>
  <c r="G24" i="26"/>
  <c r="B24" i="26"/>
  <c r="Z23" i="26"/>
  <c r="Y23" i="26"/>
  <c r="X23" i="26"/>
  <c r="W23" i="26"/>
  <c r="V23" i="26"/>
  <c r="U23" i="26"/>
  <c r="S23" i="26"/>
  <c r="R23" i="26"/>
  <c r="Q23" i="26"/>
  <c r="P23" i="26"/>
  <c r="O23" i="26"/>
  <c r="N23" i="26"/>
  <c r="L23" i="26"/>
  <c r="K23" i="26"/>
  <c r="H23" i="26"/>
  <c r="G23" i="26"/>
  <c r="B23" i="26"/>
  <c r="Z22" i="26"/>
  <c r="Y22" i="26"/>
  <c r="X22" i="26"/>
  <c r="W22" i="26"/>
  <c r="V22" i="26"/>
  <c r="U22" i="26"/>
  <c r="S22" i="26"/>
  <c r="R22" i="26"/>
  <c r="Q22" i="26"/>
  <c r="P22" i="26"/>
  <c r="O22" i="26"/>
  <c r="N22" i="26"/>
  <c r="L22" i="26"/>
  <c r="K22" i="26"/>
  <c r="H22" i="26"/>
  <c r="G22" i="26"/>
  <c r="I22" i="26" s="1"/>
  <c r="B22" i="26"/>
  <c r="Z21" i="26"/>
  <c r="Y21" i="26"/>
  <c r="X21" i="26"/>
  <c r="W21" i="26"/>
  <c r="V21" i="26"/>
  <c r="U21" i="26"/>
  <c r="S21" i="26"/>
  <c r="R21" i="26"/>
  <c r="Q21" i="26"/>
  <c r="P21" i="26"/>
  <c r="O21" i="26"/>
  <c r="N21" i="26"/>
  <c r="L21" i="26"/>
  <c r="K21" i="26"/>
  <c r="H21" i="26"/>
  <c r="G21" i="26"/>
  <c r="B21" i="26"/>
  <c r="Z20" i="26"/>
  <c r="Y20" i="26"/>
  <c r="X20" i="26"/>
  <c r="W20" i="26"/>
  <c r="V20" i="26"/>
  <c r="U20" i="26"/>
  <c r="S20" i="26"/>
  <c r="R20" i="26"/>
  <c r="Q20" i="26"/>
  <c r="P20" i="26"/>
  <c r="O20" i="26"/>
  <c r="N20" i="26"/>
  <c r="L20" i="26"/>
  <c r="K20" i="26"/>
  <c r="H20" i="26"/>
  <c r="I20" i="26" s="1"/>
  <c r="G20" i="26"/>
  <c r="B20" i="26"/>
  <c r="Z19" i="26"/>
  <c r="Y19" i="26"/>
  <c r="X19" i="26"/>
  <c r="W19" i="26"/>
  <c r="V19" i="26"/>
  <c r="U19" i="26"/>
  <c r="S19" i="26"/>
  <c r="R19" i="26"/>
  <c r="Q19" i="26"/>
  <c r="P19" i="26"/>
  <c r="O19" i="26"/>
  <c r="N19" i="26"/>
  <c r="L19" i="26"/>
  <c r="K19" i="26"/>
  <c r="H19" i="26"/>
  <c r="G19" i="26"/>
  <c r="I19" i="26" s="1"/>
  <c r="B19" i="26"/>
  <c r="Z18" i="26"/>
  <c r="Y18" i="26"/>
  <c r="X18" i="26"/>
  <c r="W18" i="26"/>
  <c r="V18" i="26"/>
  <c r="U18" i="26"/>
  <c r="S18" i="26"/>
  <c r="R18" i="26"/>
  <c r="Q18" i="26"/>
  <c r="P18" i="26"/>
  <c r="O18" i="26"/>
  <c r="N18" i="26"/>
  <c r="L18" i="26"/>
  <c r="K18" i="26"/>
  <c r="H18" i="26"/>
  <c r="G18" i="26"/>
  <c r="I18" i="26" s="1"/>
  <c r="B18" i="26"/>
  <c r="Z17" i="26"/>
  <c r="Y17" i="26"/>
  <c r="X17" i="26"/>
  <c r="W17" i="26"/>
  <c r="V17" i="26"/>
  <c r="U17" i="26"/>
  <c r="S17" i="26"/>
  <c r="R17" i="26"/>
  <c r="Q17" i="26"/>
  <c r="P17" i="26"/>
  <c r="O17" i="26"/>
  <c r="N17" i="26"/>
  <c r="L17" i="26"/>
  <c r="K17" i="26"/>
  <c r="H17" i="26"/>
  <c r="I17" i="26" s="1"/>
  <c r="G17" i="26"/>
  <c r="B17" i="26"/>
  <c r="Z16" i="26"/>
  <c r="Y16" i="26"/>
  <c r="X16" i="26"/>
  <c r="W16" i="26"/>
  <c r="V16" i="26"/>
  <c r="U16" i="26"/>
  <c r="S16" i="26"/>
  <c r="R16" i="26"/>
  <c r="Q16" i="26"/>
  <c r="P16" i="26"/>
  <c r="O16" i="26"/>
  <c r="N16" i="26"/>
  <c r="L16" i="26"/>
  <c r="K16" i="26"/>
  <c r="H16" i="26"/>
  <c r="I16" i="26" s="1"/>
  <c r="G16" i="26"/>
  <c r="E16" i="26"/>
  <c r="E17" i="26" s="1"/>
  <c r="D16" i="26"/>
  <c r="D17" i="26" s="1"/>
  <c r="C16" i="26"/>
  <c r="C17" i="26" s="1"/>
  <c r="B16" i="26"/>
  <c r="Z15" i="26"/>
  <c r="Y15" i="26"/>
  <c r="X15" i="26"/>
  <c r="W15" i="26"/>
  <c r="V15" i="26"/>
  <c r="U15" i="26"/>
  <c r="S15" i="26"/>
  <c r="R15" i="26"/>
  <c r="Q15" i="26"/>
  <c r="P15" i="26"/>
  <c r="O15" i="26"/>
  <c r="N15" i="26"/>
  <c r="L15" i="26"/>
  <c r="K15" i="26"/>
  <c r="H15" i="26"/>
  <c r="G15" i="26"/>
  <c r="B15" i="26"/>
  <c r="Z14" i="26"/>
  <c r="Y14" i="26"/>
  <c r="X14" i="26"/>
  <c r="W14" i="26"/>
  <c r="V14" i="26"/>
  <c r="U14" i="26"/>
  <c r="S14" i="26"/>
  <c r="R14" i="26"/>
  <c r="Q14" i="26"/>
  <c r="P14" i="26"/>
  <c r="O14" i="26"/>
  <c r="N14" i="26"/>
  <c r="L14" i="26"/>
  <c r="K14" i="26"/>
  <c r="H14" i="26"/>
  <c r="G14" i="26"/>
  <c r="B14" i="26"/>
  <c r="Z13" i="26"/>
  <c r="Y13" i="26"/>
  <c r="X13" i="26"/>
  <c r="W13" i="26"/>
  <c r="V13" i="26"/>
  <c r="U13" i="26"/>
  <c r="S13" i="26"/>
  <c r="R13" i="26"/>
  <c r="Q13" i="26"/>
  <c r="P13" i="26"/>
  <c r="O13" i="26"/>
  <c r="N13" i="26"/>
  <c r="L13" i="26"/>
  <c r="K13" i="26"/>
  <c r="H13" i="26"/>
  <c r="G13" i="26"/>
  <c r="I13" i="26" s="1"/>
  <c r="B13" i="26"/>
  <c r="Z12" i="26"/>
  <c r="Y12" i="26"/>
  <c r="X12" i="26"/>
  <c r="W12" i="26"/>
  <c r="V12" i="26"/>
  <c r="U12" i="26"/>
  <c r="S12" i="26"/>
  <c r="R12" i="26"/>
  <c r="Q12" i="26"/>
  <c r="P12" i="26"/>
  <c r="O12" i="26"/>
  <c r="N12" i="26"/>
  <c r="L12" i="26"/>
  <c r="K12" i="26"/>
  <c r="H12" i="26"/>
  <c r="I12" i="26" s="1"/>
  <c r="G12" i="26"/>
  <c r="B12" i="26"/>
  <c r="Z11" i="26"/>
  <c r="Y11" i="26"/>
  <c r="X11" i="26"/>
  <c r="W11" i="26"/>
  <c r="V11" i="26"/>
  <c r="U11" i="26"/>
  <c r="S11" i="26"/>
  <c r="R11" i="26"/>
  <c r="Q11" i="26"/>
  <c r="P11" i="26"/>
  <c r="O11" i="26"/>
  <c r="N11" i="26"/>
  <c r="L11" i="26"/>
  <c r="K11" i="26"/>
  <c r="H11" i="26"/>
  <c r="I11" i="26" s="1"/>
  <c r="G11" i="26"/>
  <c r="B11" i="26"/>
  <c r="Z10" i="26"/>
  <c r="Y10" i="26"/>
  <c r="X10" i="26"/>
  <c r="W10" i="26"/>
  <c r="V10" i="26"/>
  <c r="U10" i="26"/>
  <c r="S10" i="26"/>
  <c r="R10" i="26"/>
  <c r="Q10" i="26"/>
  <c r="P10" i="26"/>
  <c r="O10" i="26"/>
  <c r="N10" i="26"/>
  <c r="L10" i="26"/>
  <c r="K10" i="26"/>
  <c r="H10" i="26"/>
  <c r="G10" i="26"/>
  <c r="B10" i="26"/>
  <c r="Z9" i="26"/>
  <c r="Y9" i="26"/>
  <c r="X9" i="26"/>
  <c r="W9" i="26"/>
  <c r="V9" i="26"/>
  <c r="U9" i="26"/>
  <c r="S9" i="26"/>
  <c r="R9" i="26"/>
  <c r="Q9" i="26"/>
  <c r="P9" i="26"/>
  <c r="O9" i="26"/>
  <c r="N9" i="26"/>
  <c r="L9" i="26"/>
  <c r="K9" i="26"/>
  <c r="H9" i="26"/>
  <c r="G9" i="26"/>
  <c r="B9" i="26"/>
  <c r="Z8" i="26"/>
  <c r="Y8" i="26"/>
  <c r="X8" i="26"/>
  <c r="W8" i="26"/>
  <c r="V8" i="26"/>
  <c r="U8" i="26"/>
  <c r="S8" i="26"/>
  <c r="R8" i="26"/>
  <c r="Q8" i="26"/>
  <c r="P8" i="26"/>
  <c r="O8" i="26"/>
  <c r="N8" i="26"/>
  <c r="L8" i="26"/>
  <c r="K8" i="26"/>
  <c r="H8" i="26"/>
  <c r="G8" i="26"/>
  <c r="B8" i="26"/>
  <c r="Z7" i="26"/>
  <c r="Y7" i="26"/>
  <c r="X7" i="26"/>
  <c r="W7" i="26"/>
  <c r="V7" i="26"/>
  <c r="U7" i="26"/>
  <c r="S7" i="26"/>
  <c r="R7" i="26"/>
  <c r="Q7" i="26"/>
  <c r="P7" i="26"/>
  <c r="O7" i="26"/>
  <c r="N7" i="26"/>
  <c r="L7" i="26"/>
  <c r="K7" i="26"/>
  <c r="H7" i="26"/>
  <c r="I7" i="26" s="1"/>
  <c r="G7" i="26"/>
  <c r="B7" i="26"/>
  <c r="Z6" i="26"/>
  <c r="Y6" i="26"/>
  <c r="X6" i="26"/>
  <c r="W6" i="26"/>
  <c r="V6" i="26"/>
  <c r="U6" i="26"/>
  <c r="S6" i="26"/>
  <c r="R6" i="26"/>
  <c r="Q6" i="26"/>
  <c r="P6" i="26"/>
  <c r="O6" i="26"/>
  <c r="N6" i="26"/>
  <c r="L6" i="26"/>
  <c r="K6" i="26"/>
  <c r="H6" i="26"/>
  <c r="G6" i="26"/>
  <c r="I6" i="26" s="1"/>
  <c r="B6" i="26"/>
  <c r="Z5" i="26"/>
  <c r="Y5" i="26"/>
  <c r="X5" i="26"/>
  <c r="W5" i="26"/>
  <c r="V5" i="26"/>
  <c r="U5" i="26"/>
  <c r="S5" i="26"/>
  <c r="R5" i="26"/>
  <c r="Q5" i="26"/>
  <c r="P5" i="26"/>
  <c r="O5" i="26"/>
  <c r="N5" i="26"/>
  <c r="L5" i="26"/>
  <c r="K5" i="26"/>
  <c r="H5" i="26"/>
  <c r="G5" i="26"/>
  <c r="I5" i="26" s="1"/>
  <c r="B5" i="26"/>
  <c r="Z4" i="26"/>
  <c r="Y4" i="26"/>
  <c r="X4" i="26"/>
  <c r="W4" i="26"/>
  <c r="V4" i="26"/>
  <c r="U4" i="26"/>
  <c r="S4" i="26"/>
  <c r="R4" i="26"/>
  <c r="Q4" i="26"/>
  <c r="P4" i="26"/>
  <c r="O4" i="26"/>
  <c r="N4" i="26"/>
  <c r="L4" i="26"/>
  <c r="K4" i="26"/>
  <c r="H4" i="26"/>
  <c r="G4" i="26"/>
  <c r="E4" i="26"/>
  <c r="D4" i="26"/>
  <c r="D5" i="26" s="1"/>
  <c r="C4" i="26"/>
  <c r="C5" i="26" s="1"/>
  <c r="B4" i="26"/>
  <c r="Z3" i="26"/>
  <c r="Y3" i="26"/>
  <c r="X3" i="26"/>
  <c r="W3" i="26"/>
  <c r="V3" i="26"/>
  <c r="U3" i="26"/>
  <c r="S3" i="26"/>
  <c r="R3" i="26"/>
  <c r="Q3" i="26"/>
  <c r="P3" i="26"/>
  <c r="O3" i="26"/>
  <c r="N3" i="26"/>
  <c r="L3" i="26"/>
  <c r="K3" i="26"/>
  <c r="H3" i="26"/>
  <c r="G3" i="26"/>
  <c r="I3" i="26" s="1"/>
  <c r="E3" i="26"/>
  <c r="D3" i="26"/>
  <c r="C3" i="26"/>
  <c r="B3" i="26"/>
  <c r="I32" i="26"/>
  <c r="G32" i="26"/>
  <c r="I25" i="26"/>
  <c r="I24" i="26"/>
  <c r="I23" i="26"/>
  <c r="I15" i="26"/>
  <c r="I14" i="26"/>
  <c r="I10" i="26"/>
  <c r="I9" i="26"/>
  <c r="I8" i="26"/>
  <c r="I4" i="26"/>
  <c r="E5" i="26"/>
  <c r="I21" i="26" l="1"/>
  <c r="I36" i="26"/>
</calcChain>
</file>

<file path=xl/sharedStrings.xml><?xml version="1.0" encoding="utf-8"?>
<sst xmlns="http://schemas.openxmlformats.org/spreadsheetml/2006/main" count="1626" uniqueCount="235">
  <si>
    <t>Biuletyn Kwartalny. Rynek ubezpieczeń II/2024</t>
  </si>
  <si>
    <t>Quarterly Bulletin. Insurance Market II/2024</t>
  </si>
  <si>
    <t>CZĘŚĆ A:
INFORMACJE O KRAJOWYCH ZAKŁADACH UBEZPIECZEŃ</t>
  </si>
  <si>
    <t>PART A:
INFORMATION ON DOMESTIC INSURANCE COMPANIES</t>
  </si>
  <si>
    <t>[CZĘŚĆ A]
a. Krajowe zakłady ubezpieczeń na życie</t>
  </si>
  <si>
    <t>[PART A]
a. Domestic Life Insurance Companies</t>
  </si>
  <si>
    <t>Wyszczególnienie / Specification</t>
  </si>
  <si>
    <t>Data wydania zezwolenia / Date of issuing of authorisation</t>
  </si>
  <si>
    <t>Data sprzedaży pierwszej polisy / Date of selling first insurance policy</t>
  </si>
  <si>
    <t>Kapitał / Capital *</t>
  </si>
  <si>
    <t>Sektor własności / Ownership sector</t>
  </si>
  <si>
    <t>Forma prawna / Legal form</t>
  </si>
  <si>
    <t>Przeważający krajowy / Majority of domestic capital</t>
  </si>
  <si>
    <t>Przeważający zagraniczny / Majority of foreign capital</t>
  </si>
  <si>
    <t>Prywatny / Private</t>
  </si>
  <si>
    <t>Publiczny / Public</t>
  </si>
  <si>
    <t>Spółka akcyjna / Joint-stock company</t>
  </si>
  <si>
    <t>TUW / Mutual insurance society</t>
  </si>
  <si>
    <t>Zakłady ubezpieczeń / Insurance companies</t>
  </si>
  <si>
    <t>AEGON TU na ŻYCIE S.A.</t>
  </si>
  <si>
    <t>x</t>
  </si>
  <si>
    <t>TU ALLIANZ ŻYCIE POLSKA S.A.</t>
  </si>
  <si>
    <t>TUnŻ CARDIF POLSKA S.A.</t>
  </si>
  <si>
    <t>CA ŻYCIE TU S.A.</t>
  </si>
  <si>
    <t>GENERALI ŻYCIE T.U. S.A.</t>
  </si>
  <si>
    <t>TU INTER-ŻYCIE POLSKA S.A.</t>
  </si>
  <si>
    <t>NATIONALE-NEDERLANDEN TUnŻ S.A.</t>
  </si>
  <si>
    <t>OPEN LIFE TU ŻYCIE S.A.</t>
  </si>
  <si>
    <t>PKO ŻYCIE TU S.A.</t>
  </si>
  <si>
    <t>POCZTOWE TUnŻ S.A.</t>
  </si>
  <si>
    <t>PZU ŻYCIE SA</t>
  </si>
  <si>
    <t>TUW REJENT-LIFE</t>
  </si>
  <si>
    <t>SALTUS TU ŻYCIE SA</t>
  </si>
  <si>
    <t>SANTANDER ALLIANZ TU na ŻYCIE S.A.</t>
  </si>
  <si>
    <t>SIGNAL IDUNA ŻYCIE POLSKA TU S.A.</t>
  </si>
  <si>
    <t>STUnŻ ERGO HESTIA SA</t>
  </si>
  <si>
    <t>TU na ŻYCIE EUROPA S.A.</t>
  </si>
  <si>
    <t>TUnŻ WARTA S.A.</t>
  </si>
  <si>
    <t>UNIQA TU na ŻYCIE S.A.</t>
  </si>
  <si>
    <t>UNUM ŻYCIE TUiR S.A.</t>
  </si>
  <si>
    <t>VIENNA LIFE TU na ŻYCIE S.A. Vienna Insurance Group</t>
  </si>
  <si>
    <t>Zakłady prowadzące działalność / Insurance companies carrying on insurance business</t>
  </si>
  <si>
    <t>Zakłady posiadające zezwolenie / Insurance companies having an authorisation</t>
  </si>
  <si>
    <t>Tablica A.1. Zakłady ubezpieczeń na życie według kryteriów agregacji</t>
  </si>
  <si>
    <t>Table A.1. Life Insurance Companies According to Aggregation Criteria</t>
  </si>
  <si>
    <t>stan w dniu / as of: 30.06.2024</t>
  </si>
  <si>
    <t>* Przynależność do odpowiedniej kategorii ustalona na podstawie przeważającego (ponad 50%) udziału w kapitale zakładowym / Affiliation to ownership sector is determined by the quantity participation in subscribed capital (more than 50%).</t>
  </si>
  <si>
    <t xml:space="preserve">x  Zakłady ubezpieczeń prowadzące działalność operacyjną / Insurance companies conducting operational activity
+ Zakłady ubezpieczeń posiadające zezwolenie, ale nie prowadzące działalności operacyjnej / Licensed insurance companies that do not carry out operational activity                     </t>
  </si>
  <si>
    <t>Działalność bezpośrednia / Direct business</t>
  </si>
  <si>
    <t>Liczba  grup ubezpieczeń / Number of insurance classes</t>
  </si>
  <si>
    <t>Reasekuracja czynna / Reinsurance accepted</t>
  </si>
  <si>
    <t>Grupa 1 / Class 1</t>
  </si>
  <si>
    <t>Grupa 2 / Class 2</t>
  </si>
  <si>
    <t>Grupa 3 / Class 3</t>
  </si>
  <si>
    <t>Grupa 4 / Class 4</t>
  </si>
  <si>
    <t>Grupa 5 / Class 5</t>
  </si>
  <si>
    <t>Razem / Total</t>
  </si>
  <si>
    <t>Tablica A.2. Zakłady ubezpieczeń na życie według prowadzonej działalności</t>
  </si>
  <si>
    <t>Table A.2. Life Insurance Companies According to Carried on Insurance Business</t>
  </si>
  <si>
    <t>Składka zarobiona na udziale własnym (w tys. zł) /
Earned premiums - net of reinsurance (in thous. ZL)</t>
  </si>
  <si>
    <t>Składka przypisana brutto ( w tys. zł) /
Gross written premiums (in thous. ZL)</t>
  </si>
  <si>
    <t>Za okres / For:</t>
  </si>
  <si>
    <t>Zmiana (w %) / Change (in %)</t>
  </si>
  <si>
    <t>01.01.2023 - 30.06.2023</t>
  </si>
  <si>
    <t>01.01.2024 - 30.06.2024</t>
  </si>
  <si>
    <t>Tablica A.3. Składki zakładów ubezpieczeń na życie</t>
  </si>
  <si>
    <t xml:space="preserve">Table A.3. Premiums of Life Insurance Companies </t>
  </si>
  <si>
    <t>Udział w składce działu I (w %) /
Share in life branch premiums (in %)</t>
  </si>
  <si>
    <t>Udział w składce ogółem (w %) /
Share in total sector premiums (in %)</t>
  </si>
  <si>
    <t>Zmiana (w pkt proc.) / Change (in % pts)</t>
  </si>
  <si>
    <t>Tablica A.4. Struktura składki zarobionej na udziale własnym zakładów ubezpieczeń na życie</t>
  </si>
  <si>
    <t>Table A.4. Structure of Earned Premiums-Net of Reinsurance in Life Branch</t>
  </si>
  <si>
    <t>Tablica A.5. Struktura składki przypisanej brutto zakładów ubezpieczeń na życie</t>
  </si>
  <si>
    <t>Table A.5. Structure of Gross Written Premiums in Life Branch</t>
  </si>
  <si>
    <t>Sposób zawarcia umowy (w %) /
Manner of contract conclusion (in %)</t>
  </si>
  <si>
    <t>Forma płatności (w %) /
Form of payment (in %)</t>
  </si>
  <si>
    <t>Grupowe / Group</t>
  </si>
  <si>
    <t>Indywidualne / Individual</t>
  </si>
  <si>
    <t>Okresowe / Periodical</t>
  </si>
  <si>
    <t>Jednorazowe / Single</t>
  </si>
  <si>
    <t>Tablica A.6. Struktura składki przypisanej brutto z działalności bezpośredniej zakładów ubezpieczeń na życie według typów ubezpieczeń</t>
  </si>
  <si>
    <t>Table A.6. Structure of Gross Written Premiums of Life Insurance Companies by Insurance Types - Direct Business</t>
  </si>
  <si>
    <t>za okres / as for:  01.01.2024 - 30.06.2024</t>
  </si>
  <si>
    <t>Odszkodowania i świadczenia * (w tys. zł) /
Claims incurred - net of reinsurance * (in thous. ZL)</t>
  </si>
  <si>
    <t>Odszkodowania i świadczenia wypłacone brutto ** 
(w tys. zł) /
Gross claims paid ** (in thous. ZL)</t>
  </si>
  <si>
    <t>Tablica A.7. Odszkodowania i świadczenia zakładów ubezpieczeń na życie</t>
  </si>
  <si>
    <t>Table A.7. Claims of Life Insurance Companies</t>
  </si>
  <si>
    <t>* Odszkodowania i świadczenia z pozycji V technicznego rachunku ubezpieczeń na życie / Claims from item V of life technical account</t>
  </si>
  <si>
    <t>** Odszkodowania i świadczenia z pozycji V.1.1 technicznego rachunku ubezpieczeń na życie / Claims from item V.1.1 of life technical account</t>
  </si>
  <si>
    <t>Udział w odszkodowaniach działu I (w %) /
Share in life branch claims (in %)</t>
  </si>
  <si>
    <t>Udział w odszkodowaniach ogółem (w %) /
Share in total sector claims (in %)</t>
  </si>
  <si>
    <t>Tablica A.8. Struktura odszkodowań i świadczeń zakładów ubezpieczeń na życie</t>
  </si>
  <si>
    <t>Table A.8. Structure of Claims Incurred-Net of Reinsurance in Life Branch</t>
  </si>
  <si>
    <t>Tablica A.9. Struktura odszkodowań i świadczeń wypłaconych brutto zakładów ubezpieczeń na życie</t>
  </si>
  <si>
    <t>Table A.9. Structure of Gross Claims Paid in Life Branch</t>
  </si>
  <si>
    <t>Kapitały podstawowe (w tys. zł) /
Subscribed capitals (in thous. ZL)</t>
  </si>
  <si>
    <t>Stopień opłacenia (w %) /
Pay-up level (in %)</t>
  </si>
  <si>
    <t>30.06.2023</t>
  </si>
  <si>
    <t>30.06.2024</t>
  </si>
  <si>
    <t>Tablica A.10. Kapitały podstawowe zakładów ubezpieczeń na życie</t>
  </si>
  <si>
    <t>Table A.10. Subscribed Capital of Life Insurance Companies</t>
  </si>
  <si>
    <t>Nominalna wartość kapitału podstawowego (w tys.  zł) /
Nominal value of foreign subscribed capital (in thous. ZL)</t>
  </si>
  <si>
    <t>Wartość inwestycji zagranicznych w kapitale podstawowym (w tys. zł) /
Value of foreign investments in subscribed capital (in thous. ZL)</t>
  </si>
  <si>
    <t>Kod kraju pochodzenia kapitału zagranicznego /
Code of country of capital origin</t>
  </si>
  <si>
    <t>Udział inwestycji zagranicznych w kapitale podstawowym (w %) /
Share of foreign investments in subscribed capital (in %)</t>
  </si>
  <si>
    <t>NL</t>
  </si>
  <si>
    <t>AT</t>
  </si>
  <si>
    <t>FR</t>
  </si>
  <si>
    <t>DE</t>
  </si>
  <si>
    <t>LU</t>
  </si>
  <si>
    <t>US</t>
  </si>
  <si>
    <t>Tablica A.11. Bezpośrednie inwestycje zagraniczne w zakładach ubezpieczeń na życie</t>
  </si>
  <si>
    <t>Table A.11. Direct Foreign Investments in Life Insurance Companies</t>
  </si>
  <si>
    <t>[CZĘŚĆ A]
b. Krajowe zakłady pozostałych ubezpieczeń osobowych i ubezpieczeń majątkowych</t>
  </si>
  <si>
    <t>[PART A]
b. Domestic Non-Life Insurance Companies</t>
  </si>
  <si>
    <t>AGRO UBEZPIECZENIA TUW</t>
  </si>
  <si>
    <t>TUiR ALLIANZ POLSKA S.A.</t>
  </si>
  <si>
    <t>COMPENSA TU S.A. Vienna Insurance Group</t>
  </si>
  <si>
    <t>CREDIT AGRICOLE TU S.A.</t>
  </si>
  <si>
    <t>TUW- CUPRUM</t>
  </si>
  <si>
    <t>TU EULER HERMES S.A.</t>
  </si>
  <si>
    <t>GENERALI T.U. S.A.</t>
  </si>
  <si>
    <t>TU INTER POLSKA S.A.</t>
  </si>
  <si>
    <t>INTERRISK TU S.A. Vienna Insurance Group</t>
  </si>
  <si>
    <t>KUKE S.A.</t>
  </si>
  <si>
    <t>LINK4 TU S.A.</t>
  </si>
  <si>
    <t>NATIONALE-NEDERLANDEN TU S.A.</t>
  </si>
  <si>
    <t>PARTNER TUiR S.A.</t>
  </si>
  <si>
    <t>PKO TU S.A.</t>
  </si>
  <si>
    <t>PTR S.A.</t>
  </si>
  <si>
    <t>PZU SA</t>
  </si>
  <si>
    <t>TUW PZUW</t>
  </si>
  <si>
    <t>SALTUS TUW</t>
  </si>
  <si>
    <t>SANTANDER ALLIANZ TU S.A.</t>
  </si>
  <si>
    <t>SIGNAL IDUNA POLSKA TU S.A.</t>
  </si>
  <si>
    <t>STU ERGO HESTIA SA</t>
  </si>
  <si>
    <t>TU EUROPA S.A.</t>
  </si>
  <si>
    <t>TUiR WARTA S.A.</t>
  </si>
  <si>
    <t>TUW TUW</t>
  </si>
  <si>
    <t>TUZ TUW</t>
  </si>
  <si>
    <t>UNIQA TU S.A.</t>
  </si>
  <si>
    <t>WIENER TU S.A. Vienna Insurance Group</t>
  </si>
  <si>
    <t>TU ZDROWIE S.A.</t>
  </si>
  <si>
    <t>Tablica A.12. Zakłady ubezpieczeń pozostałych osobowych i majątkowych według kryteriów agregacji</t>
  </si>
  <si>
    <t xml:space="preserve">Table A.12. Non-Life Insurance Companies According to Aggregation Criteria </t>
  </si>
  <si>
    <t>x  Zakłady ubezpieczeń prowadzące działalność operacyjną / Insurance companies conducting operational activity
+ Zakłady ubezpieczeń posiadające zezwolenie, ale nie prowadzące działalności operacyjnej / Licensed insurance companies that do not carry out operational activity</t>
  </si>
  <si>
    <t>Działalność bezpośrednia - grupy ubezpieczeń /
Direct business - insurance classes</t>
  </si>
  <si>
    <t>Reasekuracja czynna - klasy rachunkowe /
Reinsurance accepted - accounting classes</t>
  </si>
  <si>
    <t>Liczba klas rachunkowych /
Number of accounting classes</t>
  </si>
  <si>
    <t>Tablica A.13. Zakłady ubezpieczeń pozostałych osobowych i majątkowych według prowadzonej działalności</t>
  </si>
  <si>
    <t>Table A.13. Non-Life Insurance Companies According to Carried on Insurance Business</t>
  </si>
  <si>
    <t>Tablica A.14. Składki zakładów ubezpieczeń pozostałych osobowych i majątkowych</t>
  </si>
  <si>
    <t>Table A.14. Premiums of Non-Life Insurance Companies</t>
  </si>
  <si>
    <t>Udział w składce działu II (w %) /
Share in non-life branch premiums (in %)</t>
  </si>
  <si>
    <t>Tablica A.15. Struktura składki zarobionej na udziale własnym zakładów ubezpieczeń pozostałych osobowych i majątkowych</t>
  </si>
  <si>
    <t xml:space="preserve">Table A.15. Structure of Earned Premiums-Net of Reinsurance in Non-Life Branch </t>
  </si>
  <si>
    <t>Tablica A.16. Struktura składki przypisanej brutto zakładów ubezpieczeń pozostałych osobowych i majątkowych</t>
  </si>
  <si>
    <t xml:space="preserve">Table A.16. Structure of Gross Written Premiums in Non-Life Branch </t>
  </si>
  <si>
    <t>Struktura według zakładów (w %) /
Structure by insurance companies (in %)</t>
  </si>
  <si>
    <t>Udział w składce zakładu (w %) /
Share in premiums of insurance company (in %)</t>
  </si>
  <si>
    <t>Grupa 10 / Class 10</t>
  </si>
  <si>
    <t>Ogółem / Total</t>
  </si>
  <si>
    <t>Tablica A.17. Struktura składki przypisanej brutto z ubezpieczeń komunikacyjnych</t>
  </si>
  <si>
    <t>Table A.17. Structure of Gross Written Premiums in Motor Insurance</t>
  </si>
  <si>
    <t>Tablica A.18. Odszkodowania i świadczenia zakładów ubezpieczeń pozostałych osobowych i majątkowych</t>
  </si>
  <si>
    <t>Table A.18. Claims of Non-Life Insurance Companies</t>
  </si>
  <si>
    <t>* Odszkodowania i świadczenia z pozycji IV technicznego rachunku ubezpieczeń pozostałych osobowych i majątkowych / Claims from item IV of non-life technical account</t>
  </si>
  <si>
    <t>** Odszkodowania i świadczenia z pozycji IV.1.1 technicznego rachunku ubezpieczeń pozostałych osobowych i majątkowych / Claims from item IV.1.1 of non-life technical account</t>
  </si>
  <si>
    <t>Udział w odszkodowaniach działu II (w %) /
Share in non-life branch claims (in %)</t>
  </si>
  <si>
    <t>Tablica A.19. Struktura odszkodowań i świadczeń zakładów ubezpieczeń pozostałych osobowych i majątkowych</t>
  </si>
  <si>
    <t>Table A.19. Structure of Claims Incurred-Net of Reinsurance in Non-Life Branch</t>
  </si>
  <si>
    <t>Udział w odszkodowaniach działu II (w %) /
Share in life branch claims (in %)</t>
  </si>
  <si>
    <t>Tablica A.20. Struktura odszkodowań i świadczeń wypłaconych brutto zakładów ubezpieczeń pozostałych osobowych i majątkowych</t>
  </si>
  <si>
    <t>Table A.20. Structure of Gross Claims Paid in Non-Life Branch</t>
  </si>
  <si>
    <t>Tablica A.21. Kapitały podstawowe zakładów ubezpieczeń pozostałych osobowych i majątkowych</t>
  </si>
  <si>
    <t>Table A.21. Subscribed Capital of Non-Life Insurance Companies</t>
  </si>
  <si>
    <t>BE</t>
  </si>
  <si>
    <t>VG</t>
  </si>
  <si>
    <t>CA</t>
  </si>
  <si>
    <t>JP</t>
  </si>
  <si>
    <t>Tablica A.22. Bezpośrednie inwestycje zagraniczne w zakładach ubezpieczeń pozostałych osobowych i majątkowych</t>
  </si>
  <si>
    <t>Table A.22. Direct Foreign Investments in Non-Life Insurance Companies</t>
  </si>
  <si>
    <t>A1</t>
  </si>
  <si>
    <t>Liczba zakładów</t>
  </si>
  <si>
    <t>A2</t>
  </si>
  <si>
    <t>A3</t>
  </si>
  <si>
    <t>A4</t>
  </si>
  <si>
    <t>Składka zarobiona</t>
  </si>
  <si>
    <t>A5</t>
  </si>
  <si>
    <t>Składka przypisana brutto</t>
  </si>
  <si>
    <t>Data sprzed.&gt;
zezwolenia</t>
  </si>
  <si>
    <t>Kapitał</t>
  </si>
  <si>
    <t>Sektor własności</t>
  </si>
  <si>
    <t>Forma prawna</t>
  </si>
  <si>
    <t>Działalność bezpośrednia</t>
  </si>
  <si>
    <t>Składka zarobiona na udz.wł.</t>
  </si>
  <si>
    <t>Udział 
w skł.d1/
OP</t>
  </si>
  <si>
    <t>Udział 
w skł.d1/
OB.</t>
  </si>
  <si>
    <t>Zmiana</t>
  </si>
  <si>
    <t>Udział 
w skł.og./
OP</t>
  </si>
  <si>
    <t>Udział 
w skł.og./
OB.</t>
  </si>
  <si>
    <t>1.</t>
  </si>
  <si>
    <t>2.</t>
  </si>
  <si>
    <t>3.</t>
  </si>
  <si>
    <t>4.</t>
  </si>
  <si>
    <t>5.</t>
  </si>
  <si>
    <t>6.</t>
  </si>
  <si>
    <t>7.</t>
  </si>
  <si>
    <t>DZIAŁ I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</si>
  <si>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</si>
  <si>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</si>
  <si>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</si>
  <si>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</si>
  <si>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</si>
  <si>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</si>
  <si>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</si>
  <si>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</si>
  <si>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</si>
  <si>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</si>
  <si>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</si>
  <si>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</si>
  <si>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</si>
  <si>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</si>
  <si>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</si>
  <si>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</si>
  <si>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Gr.1</t>
  </si>
  <si>
    <t>Gr.2</t>
  </si>
  <si>
    <t>Gr.3</t>
  </si>
  <si>
    <t>w tych polach musi być albo OK albo 0</t>
  </si>
  <si>
    <t>Gr.4</t>
  </si>
  <si>
    <t>Gr.5</t>
  </si>
  <si>
    <t>RC</t>
  </si>
  <si>
    <t>COMPENSA TU na ŻYCIE S.A. Vienna Insurance Group</t>
  </si>
  <si>
    <t>POLSKI GAZ TUW na ŻYCIE</t>
  </si>
  <si>
    <t>POLSKI GAZ TUW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</si>
</sst>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\.mm\.yyyy"/>
    <numFmt numFmtId="165" formatCode="#\ ##0.00"/>
    <numFmt numFmtId="166" formatCode="#,##0.000"/>
    <numFmt numFmtId="167" formatCode="#,##0;\-#,##0;\ "/>
    <numFmt numFmtId="168" formatCode="#,##0.000;\-#,##0.000;\ "/>
  </numFmts>
  <fonts count="25" x14ac:knownFonts="1">
    <font>
      <sz val="10"/>
      <color rgb="FF000000"/>
      <name val="Arial"/>
    </font>
    <font>
      <sz val="6"/>
      <color rgb="FF000000"/>
      <name val="Arial"/>
    </font>
    <font>
      <b/>
      <sz val="12"/>
      <color rgb="FF333399"/>
      <name val="Times New Roman"/>
    </font>
    <font>
      <i/>
      <sz val="12"/>
      <color rgb="FF333399"/>
      <name val="Times New Roman"/>
    </font>
    <font>
      <b/>
      <sz val="22"/>
      <color rgb="FF333399"/>
      <name val="Times New Roman"/>
    </font>
    <font>
      <i/>
      <sz val="22"/>
      <color rgb="FF333399"/>
      <name val="Times New Roman"/>
    </font>
    <font>
      <b/>
      <sz val="10"/>
      <color rgb="FFFFFFFF"/>
      <name val="Times New Roman"/>
    </font>
    <font>
      <b/>
      <sz val="10"/>
      <color rgb="FF000000"/>
      <name val="Times New Roman"/>
    </font>
    <font>
      <sz val="9"/>
      <color rgb="FF000000"/>
      <name val="Times New Roman"/>
    </font>
    <font>
      <b/>
      <sz val="9"/>
      <color rgb="FFFFFFFF"/>
      <name val="Times New Roman"/>
    </font>
    <font>
      <b/>
      <sz val="12"/>
      <color rgb="FF000000"/>
      <name val="Times New Roman"/>
    </font>
    <font>
      <i/>
      <sz val="12"/>
      <color rgb="FF000000"/>
      <name val="Times New Roman"/>
    </font>
    <font>
      <sz val="9"/>
      <color rgb="FF333333"/>
      <name val="Arial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sz val="10"/>
      <name val="Arial CE"/>
      <charset val="238"/>
    </font>
    <font>
      <sz val="9"/>
      <color indexed="8"/>
      <name val="Times New Roman CE"/>
      <family val="1"/>
      <charset val="238"/>
    </font>
    <font>
      <sz val="10"/>
      <name val="Arial CE"/>
    </font>
    <font>
      <sz val="9"/>
      <name val="Times New Roman CE"/>
      <family val="1"/>
      <charset val="238"/>
    </font>
    <font>
      <b/>
      <sz val="9"/>
      <color indexed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sz val="10"/>
      <color rgb="FF00000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666699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63639C"/>
        <bgColor rgb="FFFFFFFF"/>
      </patternFill>
    </fill>
    <fill>
      <patternFill patternType="solid">
        <fgColor rgb="FFDDDDFF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3" fillId="0" borderId="0"/>
    <xf numFmtId="0" fontId="17" fillId="0" borderId="0"/>
    <xf numFmtId="0" fontId="19" fillId="0" borderId="0"/>
    <xf numFmtId="9" fontId="13" fillId="0" borderId="0" applyFont="0" applyFill="0" applyBorder="0" applyAlignment="0" applyProtection="0"/>
    <xf numFmtId="0" fontId="24" fillId="0" borderId="0"/>
  </cellStyleXfs>
  <cellXfs count="135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left"/>
    </xf>
    <xf numFmtId="164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/>
    </xf>
    <xf numFmtId="49" fontId="8" fillId="2" borderId="5" xfId="0" applyNumberFormat="1" applyFont="1" applyFill="1" applyBorder="1" applyAlignment="1">
      <alignment horizontal="center"/>
    </xf>
    <xf numFmtId="49" fontId="8" fillId="4" borderId="4" xfId="0" applyNumberFormat="1" applyFont="1" applyFill="1" applyBorder="1" applyAlignment="1">
      <alignment horizontal="left"/>
    </xf>
    <xf numFmtId="164" fontId="8" fillId="4" borderId="3" xfId="0" applyNumberFormat="1" applyFont="1" applyFill="1" applyBorder="1" applyAlignment="1">
      <alignment horizontal="center"/>
    </xf>
    <xf numFmtId="49" fontId="8" fillId="4" borderId="3" xfId="0" applyNumberFormat="1" applyFont="1" applyFill="1" applyBorder="1" applyAlignment="1">
      <alignment horizontal="center"/>
    </xf>
    <xf numFmtId="49" fontId="8" fillId="4" borderId="5" xfId="0" applyNumberFormat="1" applyFont="1" applyFill="1" applyBorder="1" applyAlignment="1">
      <alignment horizontal="center"/>
    </xf>
    <xf numFmtId="49" fontId="9" fillId="3" borderId="4" xfId="0" applyNumberFormat="1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49" fontId="9" fillId="3" borderId="6" xfId="0" applyNumberFormat="1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right"/>
    </xf>
    <xf numFmtId="165" fontId="8" fillId="2" borderId="3" xfId="0" applyNumberFormat="1" applyFont="1" applyFill="1" applyBorder="1" applyAlignment="1">
      <alignment horizontal="right"/>
    </xf>
    <xf numFmtId="3" fontId="8" fillId="4" borderId="3" xfId="0" applyNumberFormat="1" applyFont="1" applyFill="1" applyBorder="1" applyAlignment="1">
      <alignment horizontal="right"/>
    </xf>
    <xf numFmtId="165" fontId="8" fillId="4" borderId="3" xfId="0" applyNumberFormat="1" applyFont="1" applyFill="1" applyBorder="1" applyAlignment="1">
      <alignment horizontal="right"/>
    </xf>
    <xf numFmtId="3" fontId="9" fillId="3" borderId="7" xfId="0" applyNumberFormat="1" applyFont="1" applyFill="1" applyBorder="1" applyAlignment="1">
      <alignment horizontal="right" vertical="center" wrapText="1"/>
    </xf>
    <xf numFmtId="165" fontId="9" fillId="3" borderId="7" xfId="0" applyNumberFormat="1" applyFont="1" applyFill="1" applyBorder="1" applyAlignment="1">
      <alignment horizontal="right" vertical="center" wrapText="1"/>
    </xf>
    <xf numFmtId="166" fontId="8" fillId="2" borderId="3" xfId="0" applyNumberFormat="1" applyFont="1" applyFill="1" applyBorder="1" applyAlignment="1">
      <alignment horizontal="right"/>
    </xf>
    <xf numFmtId="166" fontId="8" fillId="4" borderId="3" xfId="0" applyNumberFormat="1" applyFont="1" applyFill="1" applyBorder="1" applyAlignment="1">
      <alignment horizontal="right"/>
    </xf>
    <xf numFmtId="166" fontId="9" fillId="3" borderId="7" xfId="0" applyNumberFormat="1" applyFont="1" applyFill="1" applyBorder="1" applyAlignment="1">
      <alignment horizontal="right" vertical="center" wrapText="1"/>
    </xf>
    <xf numFmtId="2" fontId="8" fillId="2" borderId="3" xfId="0" applyNumberFormat="1" applyFont="1" applyFill="1" applyBorder="1" applyAlignment="1">
      <alignment horizontal="right"/>
    </xf>
    <xf numFmtId="2" fontId="8" fillId="4" borderId="3" xfId="0" applyNumberFormat="1" applyFont="1" applyFill="1" applyBorder="1" applyAlignment="1">
      <alignment horizontal="right"/>
    </xf>
    <xf numFmtId="2" fontId="9" fillId="3" borderId="7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left"/>
    </xf>
    <xf numFmtId="49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left" vertical="center"/>
    </xf>
    <xf numFmtId="167" fontId="8" fillId="2" borderId="3" xfId="0" applyNumberFormat="1" applyFont="1" applyFill="1" applyBorder="1" applyAlignment="1">
      <alignment horizontal="right" vertical="center"/>
    </xf>
    <xf numFmtId="49" fontId="8" fillId="6" borderId="4" xfId="0" applyNumberFormat="1" applyFont="1" applyFill="1" applyBorder="1" applyAlignment="1">
      <alignment horizontal="left" vertical="center"/>
    </xf>
    <xf numFmtId="167" fontId="8" fillId="6" borderId="3" xfId="0" applyNumberFormat="1" applyFont="1" applyFill="1" applyBorder="1" applyAlignment="1">
      <alignment horizontal="right" vertical="center"/>
    </xf>
    <xf numFmtId="3" fontId="8" fillId="6" borderId="3" xfId="0" applyNumberFormat="1" applyFont="1" applyFill="1" applyBorder="1" applyAlignment="1">
      <alignment horizontal="right"/>
    </xf>
    <xf numFmtId="49" fontId="8" fillId="6" borderId="3" xfId="0" applyNumberFormat="1" applyFont="1" applyFill="1" applyBorder="1" applyAlignment="1">
      <alignment horizontal="center"/>
    </xf>
    <xf numFmtId="165" fontId="8" fillId="6" borderId="3" xfId="0" applyNumberFormat="1" applyFont="1" applyFill="1" applyBorder="1" applyAlignment="1">
      <alignment horizontal="right"/>
    </xf>
    <xf numFmtId="49" fontId="9" fillId="5" borderId="7" xfId="0" applyNumberFormat="1" applyFont="1" applyFill="1" applyBorder="1" applyAlignment="1">
      <alignment horizontal="center" vertical="center" wrapText="1"/>
    </xf>
    <xf numFmtId="4" fontId="9" fillId="3" borderId="7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67" fontId="8" fillId="2" borderId="3" xfId="0" applyNumberFormat="1" applyFont="1" applyFill="1" applyBorder="1" applyAlignment="1">
      <alignment horizontal="center"/>
    </xf>
    <xf numFmtId="167" fontId="8" fillId="2" borderId="5" xfId="0" applyNumberFormat="1" applyFont="1" applyFill="1" applyBorder="1" applyAlignment="1">
      <alignment horizontal="center"/>
    </xf>
    <xf numFmtId="167" fontId="8" fillId="4" borderId="3" xfId="0" applyNumberFormat="1" applyFont="1" applyFill="1" applyBorder="1" applyAlignment="1">
      <alignment horizontal="center"/>
    </xf>
    <xf numFmtId="167" fontId="8" fillId="4" borderId="5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168" fontId="8" fillId="2" borderId="3" xfId="0" applyNumberFormat="1" applyFont="1" applyFill="1" applyBorder="1" applyAlignment="1">
      <alignment horizontal="right"/>
    </xf>
    <xf numFmtId="49" fontId="8" fillId="4" borderId="4" xfId="0" applyNumberFormat="1" applyFont="1" applyFill="1" applyBorder="1" applyAlignment="1">
      <alignment horizontal="left" vertical="center"/>
    </xf>
    <xf numFmtId="168" fontId="8" fillId="4" borderId="3" xfId="0" applyNumberFormat="1" applyFont="1" applyFill="1" applyBorder="1" applyAlignment="1">
      <alignment horizontal="right"/>
    </xf>
    <xf numFmtId="167" fontId="8" fillId="2" borderId="3" xfId="0" applyNumberFormat="1" applyFont="1" applyFill="1" applyBorder="1" applyAlignment="1">
      <alignment horizontal="right"/>
    </xf>
    <xf numFmtId="167" fontId="8" fillId="6" borderId="3" xfId="0" applyNumberFormat="1" applyFont="1" applyFill="1" applyBorder="1" applyAlignment="1">
      <alignment horizontal="right"/>
    </xf>
    <xf numFmtId="49" fontId="9" fillId="3" borderId="7" xfId="0" applyNumberFormat="1" applyFont="1" applyFill="1" applyBorder="1" applyAlignment="1">
      <alignment horizontal="center" vertical="center" wrapText="1"/>
    </xf>
    <xf numFmtId="49" fontId="8" fillId="6" borderId="4" xfId="0" applyNumberFormat="1" applyFont="1" applyFill="1" applyBorder="1" applyAlignment="1">
      <alignment horizontal="left" vertical="center"/>
    </xf>
    <xf numFmtId="49" fontId="8" fillId="2" borderId="4" xfId="0" applyNumberFormat="1" applyFont="1" applyFill="1" applyBorder="1" applyAlignment="1">
      <alignment horizontal="left" vertical="center"/>
    </xf>
    <xf numFmtId="0" fontId="13" fillId="0" borderId="0" xfId="1"/>
    <xf numFmtId="0" fontId="13" fillId="7" borderId="9" xfId="1" applyFill="1" applyBorder="1" applyAlignment="1">
      <alignment horizontal="center"/>
    </xf>
    <xf numFmtId="0" fontId="13" fillId="7" borderId="12" xfId="1" applyFill="1" applyBorder="1" applyAlignment="1">
      <alignment horizontal="center"/>
    </xf>
    <xf numFmtId="0" fontId="15" fillId="9" borderId="9" xfId="1" applyFont="1" applyFill="1" applyBorder="1" applyAlignment="1">
      <alignment vertical="center" wrapText="1"/>
    </xf>
    <xf numFmtId="0" fontId="15" fillId="9" borderId="9" xfId="1" applyFont="1" applyFill="1" applyBorder="1" applyAlignment="1">
      <alignment horizontal="center" vertical="center" wrapText="1"/>
    </xf>
    <xf numFmtId="0" fontId="15" fillId="0" borderId="0" xfId="1" applyFont="1"/>
    <xf numFmtId="0" fontId="15" fillId="9" borderId="16" xfId="1" applyFont="1" applyFill="1" applyBorder="1" applyAlignment="1">
      <alignment horizontal="center" vertical="center" wrapText="1"/>
    </xf>
    <xf numFmtId="0" fontId="15" fillId="10" borderId="17" xfId="1" applyFont="1" applyFill="1" applyBorder="1" applyAlignment="1">
      <alignment horizontal="center" vertical="center" wrapText="1"/>
    </xf>
    <xf numFmtId="0" fontId="16" fillId="0" borderId="0" xfId="1" applyFont="1"/>
    <xf numFmtId="164" fontId="18" fillId="11" borderId="9" xfId="2" applyNumberFormat="1" applyFont="1" applyFill="1" applyBorder="1" applyAlignment="1" applyProtection="1">
      <alignment horizontal="center" vertical="center"/>
    </xf>
    <xf numFmtId="3" fontId="18" fillId="0" borderId="9" xfId="2" applyNumberFormat="1" applyFont="1" applyFill="1" applyBorder="1" applyAlignment="1" applyProtection="1">
      <alignment horizontal="center" vertical="center"/>
    </xf>
    <xf numFmtId="0" fontId="20" fillId="0" borderId="9" xfId="3" applyFont="1" applyFill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164" fontId="18" fillId="10" borderId="9" xfId="2" applyNumberFormat="1" applyFont="1" applyFill="1" applyBorder="1" applyAlignment="1" applyProtection="1">
      <alignment horizontal="center" vertical="center"/>
    </xf>
    <xf numFmtId="4" fontId="15" fillId="10" borderId="9" xfId="4" applyNumberFormat="1" applyFont="1" applyFill="1" applyBorder="1"/>
    <xf numFmtId="4" fontId="15" fillId="10" borderId="9" xfId="1" applyNumberFormat="1" applyFont="1" applyFill="1" applyBorder="1"/>
    <xf numFmtId="166" fontId="15" fillId="12" borderId="9" xfId="1" applyNumberFormat="1" applyFont="1" applyFill="1" applyBorder="1"/>
    <xf numFmtId="164" fontId="18" fillId="0" borderId="0" xfId="2" applyNumberFormat="1" applyFont="1" applyFill="1" applyBorder="1" applyAlignment="1" applyProtection="1">
      <alignment horizontal="center" vertical="center"/>
    </xf>
    <xf numFmtId="3" fontId="18" fillId="10" borderId="9" xfId="2" applyNumberFormat="1" applyFont="1" applyFill="1" applyBorder="1" applyAlignment="1" applyProtection="1">
      <alignment horizontal="center" vertical="center"/>
    </xf>
    <xf numFmtId="3" fontId="18" fillId="0" borderId="0" xfId="2" applyNumberFormat="1" applyFont="1" applyFill="1" applyBorder="1" applyAlignment="1" applyProtection="1">
      <alignment horizontal="center" vertical="center"/>
    </xf>
    <xf numFmtId="3" fontId="13" fillId="0" borderId="0" xfId="1" applyNumberFormat="1"/>
    <xf numFmtId="0" fontId="16" fillId="0" borderId="0" xfId="1" applyFont="1" applyFill="1"/>
    <xf numFmtId="3" fontId="13" fillId="0" borderId="0" xfId="1" applyNumberFormat="1" applyFill="1"/>
    <xf numFmtId="0" fontId="13" fillId="0" borderId="0" xfId="1" applyFill="1"/>
    <xf numFmtId="0" fontId="20" fillId="0" borderId="0" xfId="3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4" fontId="15" fillId="0" borderId="18" xfId="4" applyNumberFormat="1" applyFont="1" applyFill="1" applyBorder="1"/>
    <xf numFmtId="4" fontId="15" fillId="0" borderId="18" xfId="1" applyNumberFormat="1" applyFont="1" applyFill="1" applyBorder="1"/>
    <xf numFmtId="166" fontId="15" fillId="0" borderId="18" xfId="1" applyNumberFormat="1" applyFont="1" applyFill="1" applyBorder="1"/>
    <xf numFmtId="4" fontId="15" fillId="0" borderId="0" xfId="1" applyNumberFormat="1" applyFont="1" applyFill="1" applyBorder="1"/>
    <xf numFmtId="166" fontId="15" fillId="0" borderId="0" xfId="1" applyNumberFormat="1" applyFont="1" applyFill="1" applyBorder="1"/>
    <xf numFmtId="4" fontId="15" fillId="0" borderId="0" xfId="4" applyNumberFormat="1" applyFont="1" applyFill="1" applyBorder="1"/>
    <xf numFmtId="0" fontId="13" fillId="0" borderId="0" xfId="1" applyFill="1" applyBorder="1"/>
    <xf numFmtId="0" fontId="16" fillId="0" borderId="0" xfId="1" applyFont="1" applyBorder="1"/>
    <xf numFmtId="0" fontId="15" fillId="0" borderId="0" xfId="1" applyFont="1" applyBorder="1" applyAlignment="1">
      <alignment horizontal="center" vertical="center"/>
    </xf>
    <xf numFmtId="4" fontId="22" fillId="14" borderId="0" xfId="4" applyNumberFormat="1" applyFont="1" applyFill="1" applyBorder="1"/>
    <xf numFmtId="0" fontId="23" fillId="14" borderId="0" xfId="1" applyFont="1" applyFill="1" applyBorder="1"/>
    <xf numFmtId="4" fontId="22" fillId="14" borderId="0" xfId="1" applyNumberFormat="1" applyFont="1" applyFill="1" applyBorder="1"/>
    <xf numFmtId="166" fontId="22" fillId="14" borderId="0" xfId="1" applyNumberFormat="1" applyFont="1" applyFill="1" applyBorder="1"/>
    <xf numFmtId="0" fontId="13" fillId="0" borderId="0" xfId="1" applyBorder="1"/>
    <xf numFmtId="1" fontId="15" fillId="0" borderId="9" xfId="1" applyNumberFormat="1" applyFont="1" applyBorder="1" applyAlignment="1">
      <alignment horizontal="center"/>
    </xf>
    <xf numFmtId="0" fontId="13" fillId="0" borderId="9" xfId="1" applyBorder="1"/>
    <xf numFmtId="49" fontId="8" fillId="0" borderId="4" xfId="0" applyNumberFormat="1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15" fillId="0" borderId="9" xfId="1" applyFont="1" applyBorder="1" applyAlignment="1">
      <alignment horizontal="center" wrapText="1"/>
    </xf>
    <xf numFmtId="0" fontId="14" fillId="0" borderId="10" xfId="1" applyFont="1" applyBorder="1" applyAlignment="1">
      <alignment horizontal="center"/>
    </xf>
    <xf numFmtId="0" fontId="14" fillId="0" borderId="11" xfId="1" applyFont="1" applyBorder="1" applyAlignment="1">
      <alignment horizontal="center"/>
    </xf>
    <xf numFmtId="0" fontId="14" fillId="8" borderId="9" xfId="1" applyFont="1" applyFill="1" applyBorder="1" applyAlignment="1">
      <alignment horizontal="center"/>
    </xf>
    <xf numFmtId="0" fontId="15" fillId="9" borderId="13" xfId="1" applyFont="1" applyFill="1" applyBorder="1" applyAlignment="1">
      <alignment horizontal="center" vertical="center"/>
    </xf>
    <xf numFmtId="0" fontId="15" fillId="9" borderId="14" xfId="1" applyFont="1" applyFill="1" applyBorder="1" applyAlignment="1">
      <alignment horizontal="center" vertical="center"/>
    </xf>
    <xf numFmtId="0" fontId="15" fillId="9" borderId="15" xfId="1" applyFont="1" applyFill="1" applyBorder="1" applyAlignment="1">
      <alignment horizontal="center" vertical="center"/>
    </xf>
    <xf numFmtId="164" fontId="21" fillId="13" borderId="12" xfId="2" applyNumberFormat="1" applyFont="1" applyFill="1" applyBorder="1" applyAlignment="1" applyProtection="1">
      <alignment horizontal="center" vertical="center"/>
    </xf>
    <xf numFmtId="164" fontId="21" fillId="13" borderId="17" xfId="2" applyNumberFormat="1" applyFont="1" applyFill="1" applyBorder="1" applyAlignment="1" applyProtection="1">
      <alignment horizontal="center" vertical="center"/>
    </xf>
    <xf numFmtId="164" fontId="21" fillId="13" borderId="16" xfId="2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8" fillId="2" borderId="0" xfId="0" applyNumberFormat="1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49" fontId="6" fillId="3" borderId="1" xfId="0" applyNumberFormat="1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3" fontId="9" fillId="3" borderId="3" xfId="0" applyNumberFormat="1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8" fillId="6" borderId="4" xfId="0" applyNumberFormat="1" applyFont="1" applyFill="1" applyBorder="1" applyAlignment="1">
      <alignment horizontal="left" vertical="center"/>
    </xf>
    <xf numFmtId="49" fontId="8" fillId="2" borderId="4" xfId="0" applyNumberFormat="1" applyFont="1" applyFill="1" applyBorder="1" applyAlignment="1">
      <alignment horizontal="left" vertical="center"/>
    </xf>
  </cellXfs>
  <cellStyles count="6">
    <cellStyle name="Normalny" xfId="0" builtinId="0"/>
    <cellStyle name="Normalny 2" xfId="1"/>
    <cellStyle name="Normalny 3" xfId="5"/>
    <cellStyle name="Normalny_31.12..97" xfId="3"/>
    <cellStyle name="Normalny_tabele" xfId="2"/>
    <cellStyle name="Procentowy 2" xfId="4"/>
  </cellStyles>
  <dxfs count="1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80"/>
  <sheetViews>
    <sheetView zoomScale="90" zoomScaleNormal="90" workbookViewId="0">
      <selection activeCell="B3" sqref="B3"/>
    </sheetView>
  </sheetViews>
  <sheetFormatPr defaultColWidth="8.7109375" defaultRowHeight="12.75" x14ac:dyDescent="0.2"/>
  <cols>
    <col min="1" max="1" width="3" style="65" customWidth="1"/>
    <col min="2" max="2" width="8.7109375" style="65" customWidth="1"/>
    <col min="3" max="3" width="10.140625" style="65" bestFit="1" customWidth="1"/>
    <col min="4" max="5" width="8.7109375" style="65"/>
    <col min="6" max="6" width="2.42578125" style="65" customWidth="1"/>
    <col min="7" max="9" width="6.5703125" style="65" customWidth="1"/>
    <col min="10" max="10" width="2.42578125" style="65" customWidth="1"/>
    <col min="11" max="11" width="9.42578125" style="65" customWidth="1"/>
    <col min="12" max="12" width="11.7109375" style="65" customWidth="1"/>
    <col min="13" max="13" width="2.28515625" style="65" customWidth="1"/>
    <col min="14" max="14" width="15.7109375" style="65" customWidth="1"/>
    <col min="15" max="15" width="15.85546875" style="65" customWidth="1"/>
    <col min="16" max="16" width="8.7109375" style="65"/>
    <col min="17" max="17" width="13.140625" style="65" bestFit="1" customWidth="1"/>
    <col min="18" max="18" width="11" style="65" customWidth="1"/>
    <col min="19" max="19" width="8.7109375" style="65"/>
    <col min="20" max="20" width="2.28515625" style="65" customWidth="1"/>
    <col min="21" max="21" width="12.42578125" style="65" customWidth="1"/>
    <col min="22" max="22" width="12.140625" style="65" customWidth="1"/>
    <col min="23" max="23" width="8.7109375" style="65"/>
    <col min="24" max="24" width="11" style="65" customWidth="1"/>
    <col min="25" max="25" width="12.140625" style="65" customWidth="1"/>
    <col min="26" max="256" width="8.7109375" style="65"/>
    <col min="257" max="257" width="3" style="65" customWidth="1"/>
    <col min="258" max="258" width="8.7109375" style="65" customWidth="1"/>
    <col min="259" max="261" width="8.7109375" style="65"/>
    <col min="262" max="262" width="2.42578125" style="65" customWidth="1"/>
    <col min="263" max="265" width="6.5703125" style="65" customWidth="1"/>
    <col min="266" max="266" width="2.42578125" style="65" customWidth="1"/>
    <col min="267" max="267" width="9.42578125" style="65" customWidth="1"/>
    <col min="268" max="268" width="8.7109375" style="65"/>
    <col min="269" max="269" width="2.28515625" style="65" customWidth="1"/>
    <col min="270" max="271" width="10.5703125" style="65" customWidth="1"/>
    <col min="272" max="275" width="8.7109375" style="65"/>
    <col min="276" max="276" width="2.28515625" style="65" customWidth="1"/>
    <col min="277" max="512" width="8.7109375" style="65"/>
    <col min="513" max="513" width="3" style="65" customWidth="1"/>
    <col min="514" max="514" width="8.7109375" style="65" customWidth="1"/>
    <col min="515" max="517" width="8.7109375" style="65"/>
    <col min="518" max="518" width="2.42578125" style="65" customWidth="1"/>
    <col min="519" max="521" width="6.5703125" style="65" customWidth="1"/>
    <col min="522" max="522" width="2.42578125" style="65" customWidth="1"/>
    <col min="523" max="523" width="9.42578125" style="65" customWidth="1"/>
    <col min="524" max="524" width="8.7109375" style="65"/>
    <col min="525" max="525" width="2.28515625" style="65" customWidth="1"/>
    <col min="526" max="527" width="10.5703125" style="65" customWidth="1"/>
    <col min="528" max="531" width="8.7109375" style="65"/>
    <col min="532" max="532" width="2.28515625" style="65" customWidth="1"/>
    <col min="533" max="768" width="8.7109375" style="65"/>
    <col min="769" max="769" width="3" style="65" customWidth="1"/>
    <col min="770" max="770" width="8.7109375" style="65" customWidth="1"/>
    <col min="771" max="773" width="8.7109375" style="65"/>
    <col min="774" max="774" width="2.42578125" style="65" customWidth="1"/>
    <col min="775" max="777" width="6.5703125" style="65" customWidth="1"/>
    <col min="778" max="778" width="2.42578125" style="65" customWidth="1"/>
    <col min="779" max="779" width="9.42578125" style="65" customWidth="1"/>
    <col min="780" max="780" width="8.7109375" style="65"/>
    <col min="781" max="781" width="2.28515625" style="65" customWidth="1"/>
    <col min="782" max="783" width="10.5703125" style="65" customWidth="1"/>
    <col min="784" max="787" width="8.7109375" style="65"/>
    <col min="788" max="788" width="2.28515625" style="65" customWidth="1"/>
    <col min="789" max="1024" width="8.7109375" style="65"/>
    <col min="1025" max="1025" width="3" style="65" customWidth="1"/>
    <col min="1026" max="1026" width="8.7109375" style="65" customWidth="1"/>
    <col min="1027" max="1029" width="8.7109375" style="65"/>
    <col min="1030" max="1030" width="2.42578125" style="65" customWidth="1"/>
    <col min="1031" max="1033" width="6.5703125" style="65" customWidth="1"/>
    <col min="1034" max="1034" width="2.42578125" style="65" customWidth="1"/>
    <col min="1035" max="1035" width="9.42578125" style="65" customWidth="1"/>
    <col min="1036" max="1036" width="8.7109375" style="65"/>
    <col min="1037" max="1037" width="2.28515625" style="65" customWidth="1"/>
    <col min="1038" max="1039" width="10.5703125" style="65" customWidth="1"/>
    <col min="1040" max="1043" width="8.7109375" style="65"/>
    <col min="1044" max="1044" width="2.28515625" style="65" customWidth="1"/>
    <col min="1045" max="1280" width="8.7109375" style="65"/>
    <col min="1281" max="1281" width="3" style="65" customWidth="1"/>
    <col min="1282" max="1282" width="8.7109375" style="65" customWidth="1"/>
    <col min="1283" max="1285" width="8.7109375" style="65"/>
    <col min="1286" max="1286" width="2.42578125" style="65" customWidth="1"/>
    <col min="1287" max="1289" width="6.5703125" style="65" customWidth="1"/>
    <col min="1290" max="1290" width="2.42578125" style="65" customWidth="1"/>
    <col min="1291" max="1291" width="9.42578125" style="65" customWidth="1"/>
    <col min="1292" max="1292" width="8.7109375" style="65"/>
    <col min="1293" max="1293" width="2.28515625" style="65" customWidth="1"/>
    <col min="1294" max="1295" width="10.5703125" style="65" customWidth="1"/>
    <col min="1296" max="1299" width="8.7109375" style="65"/>
    <col min="1300" max="1300" width="2.28515625" style="65" customWidth="1"/>
    <col min="1301" max="1536" width="8.7109375" style="65"/>
    <col min="1537" max="1537" width="3" style="65" customWidth="1"/>
    <col min="1538" max="1538" width="8.7109375" style="65" customWidth="1"/>
    <col min="1539" max="1541" width="8.7109375" style="65"/>
    <col min="1542" max="1542" width="2.42578125" style="65" customWidth="1"/>
    <col min="1543" max="1545" width="6.5703125" style="65" customWidth="1"/>
    <col min="1546" max="1546" width="2.42578125" style="65" customWidth="1"/>
    <col min="1547" max="1547" width="9.42578125" style="65" customWidth="1"/>
    <col min="1548" max="1548" width="8.7109375" style="65"/>
    <col min="1549" max="1549" width="2.28515625" style="65" customWidth="1"/>
    <col min="1550" max="1551" width="10.5703125" style="65" customWidth="1"/>
    <col min="1552" max="1555" width="8.7109375" style="65"/>
    <col min="1556" max="1556" width="2.28515625" style="65" customWidth="1"/>
    <col min="1557" max="1792" width="8.7109375" style="65"/>
    <col min="1793" max="1793" width="3" style="65" customWidth="1"/>
    <col min="1794" max="1794" width="8.7109375" style="65" customWidth="1"/>
    <col min="1795" max="1797" width="8.7109375" style="65"/>
    <col min="1798" max="1798" width="2.42578125" style="65" customWidth="1"/>
    <col min="1799" max="1801" width="6.5703125" style="65" customWidth="1"/>
    <col min="1802" max="1802" width="2.42578125" style="65" customWidth="1"/>
    <col min="1803" max="1803" width="9.42578125" style="65" customWidth="1"/>
    <col min="1804" max="1804" width="8.7109375" style="65"/>
    <col min="1805" max="1805" width="2.28515625" style="65" customWidth="1"/>
    <col min="1806" max="1807" width="10.5703125" style="65" customWidth="1"/>
    <col min="1808" max="1811" width="8.7109375" style="65"/>
    <col min="1812" max="1812" width="2.28515625" style="65" customWidth="1"/>
    <col min="1813" max="2048" width="8.7109375" style="65"/>
    <col min="2049" max="2049" width="3" style="65" customWidth="1"/>
    <col min="2050" max="2050" width="8.7109375" style="65" customWidth="1"/>
    <col min="2051" max="2053" width="8.7109375" style="65"/>
    <col min="2054" max="2054" width="2.42578125" style="65" customWidth="1"/>
    <col min="2055" max="2057" width="6.5703125" style="65" customWidth="1"/>
    <col min="2058" max="2058" width="2.42578125" style="65" customWidth="1"/>
    <col min="2059" max="2059" width="9.42578125" style="65" customWidth="1"/>
    <col min="2060" max="2060" width="8.7109375" style="65"/>
    <col min="2061" max="2061" width="2.28515625" style="65" customWidth="1"/>
    <col min="2062" max="2063" width="10.5703125" style="65" customWidth="1"/>
    <col min="2064" max="2067" width="8.7109375" style="65"/>
    <col min="2068" max="2068" width="2.28515625" style="65" customWidth="1"/>
    <col min="2069" max="2304" width="8.7109375" style="65"/>
    <col min="2305" max="2305" width="3" style="65" customWidth="1"/>
    <col min="2306" max="2306" width="8.7109375" style="65" customWidth="1"/>
    <col min="2307" max="2309" width="8.7109375" style="65"/>
    <col min="2310" max="2310" width="2.42578125" style="65" customWidth="1"/>
    <col min="2311" max="2313" width="6.5703125" style="65" customWidth="1"/>
    <col min="2314" max="2314" width="2.42578125" style="65" customWidth="1"/>
    <col min="2315" max="2315" width="9.42578125" style="65" customWidth="1"/>
    <col min="2316" max="2316" width="8.7109375" style="65"/>
    <col min="2317" max="2317" width="2.28515625" style="65" customWidth="1"/>
    <col min="2318" max="2319" width="10.5703125" style="65" customWidth="1"/>
    <col min="2320" max="2323" width="8.7109375" style="65"/>
    <col min="2324" max="2324" width="2.28515625" style="65" customWidth="1"/>
    <col min="2325" max="2560" width="8.7109375" style="65"/>
    <col min="2561" max="2561" width="3" style="65" customWidth="1"/>
    <col min="2562" max="2562" width="8.7109375" style="65" customWidth="1"/>
    <col min="2563" max="2565" width="8.7109375" style="65"/>
    <col min="2566" max="2566" width="2.42578125" style="65" customWidth="1"/>
    <col min="2567" max="2569" width="6.5703125" style="65" customWidth="1"/>
    <col min="2570" max="2570" width="2.42578125" style="65" customWidth="1"/>
    <col min="2571" max="2571" width="9.42578125" style="65" customWidth="1"/>
    <col min="2572" max="2572" width="8.7109375" style="65"/>
    <col min="2573" max="2573" width="2.28515625" style="65" customWidth="1"/>
    <col min="2574" max="2575" width="10.5703125" style="65" customWidth="1"/>
    <col min="2576" max="2579" width="8.7109375" style="65"/>
    <col min="2580" max="2580" width="2.28515625" style="65" customWidth="1"/>
    <col min="2581" max="2816" width="8.7109375" style="65"/>
    <col min="2817" max="2817" width="3" style="65" customWidth="1"/>
    <col min="2818" max="2818" width="8.7109375" style="65" customWidth="1"/>
    <col min="2819" max="2821" width="8.7109375" style="65"/>
    <col min="2822" max="2822" width="2.42578125" style="65" customWidth="1"/>
    <col min="2823" max="2825" width="6.5703125" style="65" customWidth="1"/>
    <col min="2826" max="2826" width="2.42578125" style="65" customWidth="1"/>
    <col min="2827" max="2827" width="9.42578125" style="65" customWidth="1"/>
    <col min="2828" max="2828" width="8.7109375" style="65"/>
    <col min="2829" max="2829" width="2.28515625" style="65" customWidth="1"/>
    <col min="2830" max="2831" width="10.5703125" style="65" customWidth="1"/>
    <col min="2832" max="2835" width="8.7109375" style="65"/>
    <col min="2836" max="2836" width="2.28515625" style="65" customWidth="1"/>
    <col min="2837" max="3072" width="8.7109375" style="65"/>
    <col min="3073" max="3073" width="3" style="65" customWidth="1"/>
    <col min="3074" max="3074" width="8.7109375" style="65" customWidth="1"/>
    <col min="3075" max="3077" width="8.7109375" style="65"/>
    <col min="3078" max="3078" width="2.42578125" style="65" customWidth="1"/>
    <col min="3079" max="3081" width="6.5703125" style="65" customWidth="1"/>
    <col min="3082" max="3082" width="2.42578125" style="65" customWidth="1"/>
    <col min="3083" max="3083" width="9.42578125" style="65" customWidth="1"/>
    <col min="3084" max="3084" width="8.7109375" style="65"/>
    <col min="3085" max="3085" width="2.28515625" style="65" customWidth="1"/>
    <col min="3086" max="3087" width="10.5703125" style="65" customWidth="1"/>
    <col min="3088" max="3091" width="8.7109375" style="65"/>
    <col min="3092" max="3092" width="2.28515625" style="65" customWidth="1"/>
    <col min="3093" max="3328" width="8.7109375" style="65"/>
    <col min="3329" max="3329" width="3" style="65" customWidth="1"/>
    <col min="3330" max="3330" width="8.7109375" style="65" customWidth="1"/>
    <col min="3331" max="3333" width="8.7109375" style="65"/>
    <col min="3334" max="3334" width="2.42578125" style="65" customWidth="1"/>
    <col min="3335" max="3337" width="6.5703125" style="65" customWidth="1"/>
    <col min="3338" max="3338" width="2.42578125" style="65" customWidth="1"/>
    <col min="3339" max="3339" width="9.42578125" style="65" customWidth="1"/>
    <col min="3340" max="3340" width="8.7109375" style="65"/>
    <col min="3341" max="3341" width="2.28515625" style="65" customWidth="1"/>
    <col min="3342" max="3343" width="10.5703125" style="65" customWidth="1"/>
    <col min="3344" max="3347" width="8.7109375" style="65"/>
    <col min="3348" max="3348" width="2.28515625" style="65" customWidth="1"/>
    <col min="3349" max="3584" width="8.7109375" style="65"/>
    <col min="3585" max="3585" width="3" style="65" customWidth="1"/>
    <col min="3586" max="3586" width="8.7109375" style="65" customWidth="1"/>
    <col min="3587" max="3589" width="8.7109375" style="65"/>
    <col min="3590" max="3590" width="2.42578125" style="65" customWidth="1"/>
    <col min="3591" max="3593" width="6.5703125" style="65" customWidth="1"/>
    <col min="3594" max="3594" width="2.42578125" style="65" customWidth="1"/>
    <col min="3595" max="3595" width="9.42578125" style="65" customWidth="1"/>
    <col min="3596" max="3596" width="8.7109375" style="65"/>
    <col min="3597" max="3597" width="2.28515625" style="65" customWidth="1"/>
    <col min="3598" max="3599" width="10.5703125" style="65" customWidth="1"/>
    <col min="3600" max="3603" width="8.7109375" style="65"/>
    <col min="3604" max="3604" width="2.28515625" style="65" customWidth="1"/>
    <col min="3605" max="3840" width="8.7109375" style="65"/>
    <col min="3841" max="3841" width="3" style="65" customWidth="1"/>
    <col min="3842" max="3842" width="8.7109375" style="65" customWidth="1"/>
    <col min="3843" max="3845" width="8.7109375" style="65"/>
    <col min="3846" max="3846" width="2.42578125" style="65" customWidth="1"/>
    <col min="3847" max="3849" width="6.5703125" style="65" customWidth="1"/>
    <col min="3850" max="3850" width="2.42578125" style="65" customWidth="1"/>
    <col min="3851" max="3851" width="9.42578125" style="65" customWidth="1"/>
    <col min="3852" max="3852" width="8.7109375" style="65"/>
    <col min="3853" max="3853" width="2.28515625" style="65" customWidth="1"/>
    <col min="3854" max="3855" width="10.5703125" style="65" customWidth="1"/>
    <col min="3856" max="3859" width="8.7109375" style="65"/>
    <col min="3860" max="3860" width="2.28515625" style="65" customWidth="1"/>
    <col min="3861" max="4096" width="8.7109375" style="65"/>
    <col min="4097" max="4097" width="3" style="65" customWidth="1"/>
    <col min="4098" max="4098" width="8.7109375" style="65" customWidth="1"/>
    <col min="4099" max="4101" width="8.7109375" style="65"/>
    <col min="4102" max="4102" width="2.42578125" style="65" customWidth="1"/>
    <col min="4103" max="4105" width="6.5703125" style="65" customWidth="1"/>
    <col min="4106" max="4106" width="2.42578125" style="65" customWidth="1"/>
    <col min="4107" max="4107" width="9.42578125" style="65" customWidth="1"/>
    <col min="4108" max="4108" width="8.7109375" style="65"/>
    <col min="4109" max="4109" width="2.28515625" style="65" customWidth="1"/>
    <col min="4110" max="4111" width="10.5703125" style="65" customWidth="1"/>
    <col min="4112" max="4115" width="8.7109375" style="65"/>
    <col min="4116" max="4116" width="2.28515625" style="65" customWidth="1"/>
    <col min="4117" max="4352" width="8.7109375" style="65"/>
    <col min="4353" max="4353" width="3" style="65" customWidth="1"/>
    <col min="4354" max="4354" width="8.7109375" style="65" customWidth="1"/>
    <col min="4355" max="4357" width="8.7109375" style="65"/>
    <col min="4358" max="4358" width="2.42578125" style="65" customWidth="1"/>
    <col min="4359" max="4361" width="6.5703125" style="65" customWidth="1"/>
    <col min="4362" max="4362" width="2.42578125" style="65" customWidth="1"/>
    <col min="4363" max="4363" width="9.42578125" style="65" customWidth="1"/>
    <col min="4364" max="4364" width="8.7109375" style="65"/>
    <col min="4365" max="4365" width="2.28515625" style="65" customWidth="1"/>
    <col min="4366" max="4367" width="10.5703125" style="65" customWidth="1"/>
    <col min="4368" max="4371" width="8.7109375" style="65"/>
    <col min="4372" max="4372" width="2.28515625" style="65" customWidth="1"/>
    <col min="4373" max="4608" width="8.7109375" style="65"/>
    <col min="4609" max="4609" width="3" style="65" customWidth="1"/>
    <col min="4610" max="4610" width="8.7109375" style="65" customWidth="1"/>
    <col min="4611" max="4613" width="8.7109375" style="65"/>
    <col min="4614" max="4614" width="2.42578125" style="65" customWidth="1"/>
    <col min="4615" max="4617" width="6.5703125" style="65" customWidth="1"/>
    <col min="4618" max="4618" width="2.42578125" style="65" customWidth="1"/>
    <col min="4619" max="4619" width="9.42578125" style="65" customWidth="1"/>
    <col min="4620" max="4620" width="8.7109375" style="65"/>
    <col min="4621" max="4621" width="2.28515625" style="65" customWidth="1"/>
    <col min="4622" max="4623" width="10.5703125" style="65" customWidth="1"/>
    <col min="4624" max="4627" width="8.7109375" style="65"/>
    <col min="4628" max="4628" width="2.28515625" style="65" customWidth="1"/>
    <col min="4629" max="4864" width="8.7109375" style="65"/>
    <col min="4865" max="4865" width="3" style="65" customWidth="1"/>
    <col min="4866" max="4866" width="8.7109375" style="65" customWidth="1"/>
    <col min="4867" max="4869" width="8.7109375" style="65"/>
    <col min="4870" max="4870" width="2.42578125" style="65" customWidth="1"/>
    <col min="4871" max="4873" width="6.5703125" style="65" customWidth="1"/>
    <col min="4874" max="4874" width="2.42578125" style="65" customWidth="1"/>
    <col min="4875" max="4875" width="9.42578125" style="65" customWidth="1"/>
    <col min="4876" max="4876" width="8.7109375" style="65"/>
    <col min="4877" max="4877" width="2.28515625" style="65" customWidth="1"/>
    <col min="4878" max="4879" width="10.5703125" style="65" customWidth="1"/>
    <col min="4880" max="4883" width="8.7109375" style="65"/>
    <col min="4884" max="4884" width="2.28515625" style="65" customWidth="1"/>
    <col min="4885" max="5120" width="8.7109375" style="65"/>
    <col min="5121" max="5121" width="3" style="65" customWidth="1"/>
    <col min="5122" max="5122" width="8.7109375" style="65" customWidth="1"/>
    <col min="5123" max="5125" width="8.7109375" style="65"/>
    <col min="5126" max="5126" width="2.42578125" style="65" customWidth="1"/>
    <col min="5127" max="5129" width="6.5703125" style="65" customWidth="1"/>
    <col min="5130" max="5130" width="2.42578125" style="65" customWidth="1"/>
    <col min="5131" max="5131" width="9.42578125" style="65" customWidth="1"/>
    <col min="5132" max="5132" width="8.7109375" style="65"/>
    <col min="5133" max="5133" width="2.28515625" style="65" customWidth="1"/>
    <col min="5134" max="5135" width="10.5703125" style="65" customWidth="1"/>
    <col min="5136" max="5139" width="8.7109375" style="65"/>
    <col min="5140" max="5140" width="2.28515625" style="65" customWidth="1"/>
    <col min="5141" max="5376" width="8.7109375" style="65"/>
    <col min="5377" max="5377" width="3" style="65" customWidth="1"/>
    <col min="5378" max="5378" width="8.7109375" style="65" customWidth="1"/>
    <col min="5379" max="5381" width="8.7109375" style="65"/>
    <col min="5382" max="5382" width="2.42578125" style="65" customWidth="1"/>
    <col min="5383" max="5385" width="6.5703125" style="65" customWidth="1"/>
    <col min="5386" max="5386" width="2.42578125" style="65" customWidth="1"/>
    <col min="5387" max="5387" width="9.42578125" style="65" customWidth="1"/>
    <col min="5388" max="5388" width="8.7109375" style="65"/>
    <col min="5389" max="5389" width="2.28515625" style="65" customWidth="1"/>
    <col min="5390" max="5391" width="10.5703125" style="65" customWidth="1"/>
    <col min="5392" max="5395" width="8.7109375" style="65"/>
    <col min="5396" max="5396" width="2.28515625" style="65" customWidth="1"/>
    <col min="5397" max="5632" width="8.7109375" style="65"/>
    <col min="5633" max="5633" width="3" style="65" customWidth="1"/>
    <col min="5634" max="5634" width="8.7109375" style="65" customWidth="1"/>
    <col min="5635" max="5637" width="8.7109375" style="65"/>
    <col min="5638" max="5638" width="2.42578125" style="65" customWidth="1"/>
    <col min="5639" max="5641" width="6.5703125" style="65" customWidth="1"/>
    <col min="5642" max="5642" width="2.42578125" style="65" customWidth="1"/>
    <col min="5643" max="5643" width="9.42578125" style="65" customWidth="1"/>
    <col min="5644" max="5644" width="8.7109375" style="65"/>
    <col min="5645" max="5645" width="2.28515625" style="65" customWidth="1"/>
    <col min="5646" max="5647" width="10.5703125" style="65" customWidth="1"/>
    <col min="5648" max="5651" width="8.7109375" style="65"/>
    <col min="5652" max="5652" width="2.28515625" style="65" customWidth="1"/>
    <col min="5653" max="5888" width="8.7109375" style="65"/>
    <col min="5889" max="5889" width="3" style="65" customWidth="1"/>
    <col min="5890" max="5890" width="8.7109375" style="65" customWidth="1"/>
    <col min="5891" max="5893" width="8.7109375" style="65"/>
    <col min="5894" max="5894" width="2.42578125" style="65" customWidth="1"/>
    <col min="5895" max="5897" width="6.5703125" style="65" customWidth="1"/>
    <col min="5898" max="5898" width="2.42578125" style="65" customWidth="1"/>
    <col min="5899" max="5899" width="9.42578125" style="65" customWidth="1"/>
    <col min="5900" max="5900" width="8.7109375" style="65"/>
    <col min="5901" max="5901" width="2.28515625" style="65" customWidth="1"/>
    <col min="5902" max="5903" width="10.5703125" style="65" customWidth="1"/>
    <col min="5904" max="5907" width="8.7109375" style="65"/>
    <col min="5908" max="5908" width="2.28515625" style="65" customWidth="1"/>
    <col min="5909" max="6144" width="8.7109375" style="65"/>
    <col min="6145" max="6145" width="3" style="65" customWidth="1"/>
    <col min="6146" max="6146" width="8.7109375" style="65" customWidth="1"/>
    <col min="6147" max="6149" width="8.7109375" style="65"/>
    <col min="6150" max="6150" width="2.42578125" style="65" customWidth="1"/>
    <col min="6151" max="6153" width="6.5703125" style="65" customWidth="1"/>
    <col min="6154" max="6154" width="2.42578125" style="65" customWidth="1"/>
    <col min="6155" max="6155" width="9.42578125" style="65" customWidth="1"/>
    <col min="6156" max="6156" width="8.7109375" style="65"/>
    <col min="6157" max="6157" width="2.28515625" style="65" customWidth="1"/>
    <col min="6158" max="6159" width="10.5703125" style="65" customWidth="1"/>
    <col min="6160" max="6163" width="8.7109375" style="65"/>
    <col min="6164" max="6164" width="2.28515625" style="65" customWidth="1"/>
    <col min="6165" max="6400" width="8.7109375" style="65"/>
    <col min="6401" max="6401" width="3" style="65" customWidth="1"/>
    <col min="6402" max="6402" width="8.7109375" style="65" customWidth="1"/>
    <col min="6403" max="6405" width="8.7109375" style="65"/>
    <col min="6406" max="6406" width="2.42578125" style="65" customWidth="1"/>
    <col min="6407" max="6409" width="6.5703125" style="65" customWidth="1"/>
    <col min="6410" max="6410" width="2.42578125" style="65" customWidth="1"/>
    <col min="6411" max="6411" width="9.42578125" style="65" customWidth="1"/>
    <col min="6412" max="6412" width="8.7109375" style="65"/>
    <col min="6413" max="6413" width="2.28515625" style="65" customWidth="1"/>
    <col min="6414" max="6415" width="10.5703125" style="65" customWidth="1"/>
    <col min="6416" max="6419" width="8.7109375" style="65"/>
    <col min="6420" max="6420" width="2.28515625" style="65" customWidth="1"/>
    <col min="6421" max="6656" width="8.7109375" style="65"/>
    <col min="6657" max="6657" width="3" style="65" customWidth="1"/>
    <col min="6658" max="6658" width="8.7109375" style="65" customWidth="1"/>
    <col min="6659" max="6661" width="8.7109375" style="65"/>
    <col min="6662" max="6662" width="2.42578125" style="65" customWidth="1"/>
    <col min="6663" max="6665" width="6.5703125" style="65" customWidth="1"/>
    <col min="6666" max="6666" width="2.42578125" style="65" customWidth="1"/>
    <col min="6667" max="6667" width="9.42578125" style="65" customWidth="1"/>
    <col min="6668" max="6668" width="8.7109375" style="65"/>
    <col min="6669" max="6669" width="2.28515625" style="65" customWidth="1"/>
    <col min="6670" max="6671" width="10.5703125" style="65" customWidth="1"/>
    <col min="6672" max="6675" width="8.7109375" style="65"/>
    <col min="6676" max="6676" width="2.28515625" style="65" customWidth="1"/>
    <col min="6677" max="6912" width="8.7109375" style="65"/>
    <col min="6913" max="6913" width="3" style="65" customWidth="1"/>
    <col min="6914" max="6914" width="8.7109375" style="65" customWidth="1"/>
    <col min="6915" max="6917" width="8.7109375" style="65"/>
    <col min="6918" max="6918" width="2.42578125" style="65" customWidth="1"/>
    <col min="6919" max="6921" width="6.5703125" style="65" customWidth="1"/>
    <col min="6922" max="6922" width="2.42578125" style="65" customWidth="1"/>
    <col min="6923" max="6923" width="9.42578125" style="65" customWidth="1"/>
    <col min="6924" max="6924" width="8.7109375" style="65"/>
    <col min="6925" max="6925" width="2.28515625" style="65" customWidth="1"/>
    <col min="6926" max="6927" width="10.5703125" style="65" customWidth="1"/>
    <col min="6928" max="6931" width="8.7109375" style="65"/>
    <col min="6932" max="6932" width="2.28515625" style="65" customWidth="1"/>
    <col min="6933" max="7168" width="8.7109375" style="65"/>
    <col min="7169" max="7169" width="3" style="65" customWidth="1"/>
    <col min="7170" max="7170" width="8.7109375" style="65" customWidth="1"/>
    <col min="7171" max="7173" width="8.7109375" style="65"/>
    <col min="7174" max="7174" width="2.42578125" style="65" customWidth="1"/>
    <col min="7175" max="7177" width="6.5703125" style="65" customWidth="1"/>
    <col min="7178" max="7178" width="2.42578125" style="65" customWidth="1"/>
    <col min="7179" max="7179" width="9.42578125" style="65" customWidth="1"/>
    <col min="7180" max="7180" width="8.7109375" style="65"/>
    <col min="7181" max="7181" width="2.28515625" style="65" customWidth="1"/>
    <col min="7182" max="7183" width="10.5703125" style="65" customWidth="1"/>
    <col min="7184" max="7187" width="8.7109375" style="65"/>
    <col min="7188" max="7188" width="2.28515625" style="65" customWidth="1"/>
    <col min="7189" max="7424" width="8.7109375" style="65"/>
    <col min="7425" max="7425" width="3" style="65" customWidth="1"/>
    <col min="7426" max="7426" width="8.7109375" style="65" customWidth="1"/>
    <col min="7427" max="7429" width="8.7109375" style="65"/>
    <col min="7430" max="7430" width="2.42578125" style="65" customWidth="1"/>
    <col min="7431" max="7433" width="6.5703125" style="65" customWidth="1"/>
    <col min="7434" max="7434" width="2.42578125" style="65" customWidth="1"/>
    <col min="7435" max="7435" width="9.42578125" style="65" customWidth="1"/>
    <col min="7436" max="7436" width="8.7109375" style="65"/>
    <col min="7437" max="7437" width="2.28515625" style="65" customWidth="1"/>
    <col min="7438" max="7439" width="10.5703125" style="65" customWidth="1"/>
    <col min="7440" max="7443" width="8.7109375" style="65"/>
    <col min="7444" max="7444" width="2.28515625" style="65" customWidth="1"/>
    <col min="7445" max="7680" width="8.7109375" style="65"/>
    <col min="7681" max="7681" width="3" style="65" customWidth="1"/>
    <col min="7682" max="7682" width="8.7109375" style="65" customWidth="1"/>
    <col min="7683" max="7685" width="8.7109375" style="65"/>
    <col min="7686" max="7686" width="2.42578125" style="65" customWidth="1"/>
    <col min="7687" max="7689" width="6.5703125" style="65" customWidth="1"/>
    <col min="7690" max="7690" width="2.42578125" style="65" customWidth="1"/>
    <col min="7691" max="7691" width="9.42578125" style="65" customWidth="1"/>
    <col min="7692" max="7692" width="8.7109375" style="65"/>
    <col min="7693" max="7693" width="2.28515625" style="65" customWidth="1"/>
    <col min="7694" max="7695" width="10.5703125" style="65" customWidth="1"/>
    <col min="7696" max="7699" width="8.7109375" style="65"/>
    <col min="7700" max="7700" width="2.28515625" style="65" customWidth="1"/>
    <col min="7701" max="7936" width="8.7109375" style="65"/>
    <col min="7937" max="7937" width="3" style="65" customWidth="1"/>
    <col min="7938" max="7938" width="8.7109375" style="65" customWidth="1"/>
    <col min="7939" max="7941" width="8.7109375" style="65"/>
    <col min="7942" max="7942" width="2.42578125" style="65" customWidth="1"/>
    <col min="7943" max="7945" width="6.5703125" style="65" customWidth="1"/>
    <col min="7946" max="7946" width="2.42578125" style="65" customWidth="1"/>
    <col min="7947" max="7947" width="9.42578125" style="65" customWidth="1"/>
    <col min="7948" max="7948" width="8.7109375" style="65"/>
    <col min="7949" max="7949" width="2.28515625" style="65" customWidth="1"/>
    <col min="7950" max="7951" width="10.5703125" style="65" customWidth="1"/>
    <col min="7952" max="7955" width="8.7109375" style="65"/>
    <col min="7956" max="7956" width="2.28515625" style="65" customWidth="1"/>
    <col min="7957" max="8192" width="8.7109375" style="65"/>
    <col min="8193" max="8193" width="3" style="65" customWidth="1"/>
    <col min="8194" max="8194" width="8.7109375" style="65" customWidth="1"/>
    <col min="8195" max="8197" width="8.7109375" style="65"/>
    <col min="8198" max="8198" width="2.42578125" style="65" customWidth="1"/>
    <col min="8199" max="8201" width="6.5703125" style="65" customWidth="1"/>
    <col min="8202" max="8202" width="2.42578125" style="65" customWidth="1"/>
    <col min="8203" max="8203" width="9.42578125" style="65" customWidth="1"/>
    <col min="8204" max="8204" width="8.7109375" style="65"/>
    <col min="8205" max="8205" width="2.28515625" style="65" customWidth="1"/>
    <col min="8206" max="8207" width="10.5703125" style="65" customWidth="1"/>
    <col min="8208" max="8211" width="8.7109375" style="65"/>
    <col min="8212" max="8212" width="2.28515625" style="65" customWidth="1"/>
    <col min="8213" max="8448" width="8.7109375" style="65"/>
    <col min="8449" max="8449" width="3" style="65" customWidth="1"/>
    <col min="8450" max="8450" width="8.7109375" style="65" customWidth="1"/>
    <col min="8451" max="8453" width="8.7109375" style="65"/>
    <col min="8454" max="8454" width="2.42578125" style="65" customWidth="1"/>
    <col min="8455" max="8457" width="6.5703125" style="65" customWidth="1"/>
    <col min="8458" max="8458" width="2.42578125" style="65" customWidth="1"/>
    <col min="8459" max="8459" width="9.42578125" style="65" customWidth="1"/>
    <col min="8460" max="8460" width="8.7109375" style="65"/>
    <col min="8461" max="8461" width="2.28515625" style="65" customWidth="1"/>
    <col min="8462" max="8463" width="10.5703125" style="65" customWidth="1"/>
    <col min="8464" max="8467" width="8.7109375" style="65"/>
    <col min="8468" max="8468" width="2.28515625" style="65" customWidth="1"/>
    <col min="8469" max="8704" width="8.7109375" style="65"/>
    <col min="8705" max="8705" width="3" style="65" customWidth="1"/>
    <col min="8706" max="8706" width="8.7109375" style="65" customWidth="1"/>
    <col min="8707" max="8709" width="8.7109375" style="65"/>
    <col min="8710" max="8710" width="2.42578125" style="65" customWidth="1"/>
    <col min="8711" max="8713" width="6.5703125" style="65" customWidth="1"/>
    <col min="8714" max="8714" width="2.42578125" style="65" customWidth="1"/>
    <col min="8715" max="8715" width="9.42578125" style="65" customWidth="1"/>
    <col min="8716" max="8716" width="8.7109375" style="65"/>
    <col min="8717" max="8717" width="2.28515625" style="65" customWidth="1"/>
    <col min="8718" max="8719" width="10.5703125" style="65" customWidth="1"/>
    <col min="8720" max="8723" width="8.7109375" style="65"/>
    <col min="8724" max="8724" width="2.28515625" style="65" customWidth="1"/>
    <col min="8725" max="8960" width="8.7109375" style="65"/>
    <col min="8961" max="8961" width="3" style="65" customWidth="1"/>
    <col min="8962" max="8962" width="8.7109375" style="65" customWidth="1"/>
    <col min="8963" max="8965" width="8.7109375" style="65"/>
    <col min="8966" max="8966" width="2.42578125" style="65" customWidth="1"/>
    <col min="8967" max="8969" width="6.5703125" style="65" customWidth="1"/>
    <col min="8970" max="8970" width="2.42578125" style="65" customWidth="1"/>
    <col min="8971" max="8971" width="9.42578125" style="65" customWidth="1"/>
    <col min="8972" max="8972" width="8.7109375" style="65"/>
    <col min="8973" max="8973" width="2.28515625" style="65" customWidth="1"/>
    <col min="8974" max="8975" width="10.5703125" style="65" customWidth="1"/>
    <col min="8976" max="8979" width="8.7109375" style="65"/>
    <col min="8980" max="8980" width="2.28515625" style="65" customWidth="1"/>
    <col min="8981" max="9216" width="8.7109375" style="65"/>
    <col min="9217" max="9217" width="3" style="65" customWidth="1"/>
    <col min="9218" max="9218" width="8.7109375" style="65" customWidth="1"/>
    <col min="9219" max="9221" width="8.7109375" style="65"/>
    <col min="9222" max="9222" width="2.42578125" style="65" customWidth="1"/>
    <col min="9223" max="9225" width="6.5703125" style="65" customWidth="1"/>
    <col min="9226" max="9226" width="2.42578125" style="65" customWidth="1"/>
    <col min="9227" max="9227" width="9.42578125" style="65" customWidth="1"/>
    <col min="9228" max="9228" width="8.7109375" style="65"/>
    <col min="9229" max="9229" width="2.28515625" style="65" customWidth="1"/>
    <col min="9230" max="9231" width="10.5703125" style="65" customWidth="1"/>
    <col min="9232" max="9235" width="8.7109375" style="65"/>
    <col min="9236" max="9236" width="2.28515625" style="65" customWidth="1"/>
    <col min="9237" max="9472" width="8.7109375" style="65"/>
    <col min="9473" max="9473" width="3" style="65" customWidth="1"/>
    <col min="9474" max="9474" width="8.7109375" style="65" customWidth="1"/>
    <col min="9475" max="9477" width="8.7109375" style="65"/>
    <col min="9478" max="9478" width="2.42578125" style="65" customWidth="1"/>
    <col min="9479" max="9481" width="6.5703125" style="65" customWidth="1"/>
    <col min="9482" max="9482" width="2.42578125" style="65" customWidth="1"/>
    <col min="9483" max="9483" width="9.42578125" style="65" customWidth="1"/>
    <col min="9484" max="9484" width="8.7109375" style="65"/>
    <col min="9485" max="9485" width="2.28515625" style="65" customWidth="1"/>
    <col min="9486" max="9487" width="10.5703125" style="65" customWidth="1"/>
    <col min="9488" max="9491" width="8.7109375" style="65"/>
    <col min="9492" max="9492" width="2.28515625" style="65" customWidth="1"/>
    <col min="9493" max="9728" width="8.7109375" style="65"/>
    <col min="9729" max="9729" width="3" style="65" customWidth="1"/>
    <col min="9730" max="9730" width="8.7109375" style="65" customWidth="1"/>
    <col min="9731" max="9733" width="8.7109375" style="65"/>
    <col min="9734" max="9734" width="2.42578125" style="65" customWidth="1"/>
    <col min="9735" max="9737" width="6.5703125" style="65" customWidth="1"/>
    <col min="9738" max="9738" width="2.42578125" style="65" customWidth="1"/>
    <col min="9739" max="9739" width="9.42578125" style="65" customWidth="1"/>
    <col min="9740" max="9740" width="8.7109375" style="65"/>
    <col min="9741" max="9741" width="2.28515625" style="65" customWidth="1"/>
    <col min="9742" max="9743" width="10.5703125" style="65" customWidth="1"/>
    <col min="9744" max="9747" width="8.7109375" style="65"/>
    <col min="9748" max="9748" width="2.28515625" style="65" customWidth="1"/>
    <col min="9749" max="9984" width="8.7109375" style="65"/>
    <col min="9985" max="9985" width="3" style="65" customWidth="1"/>
    <col min="9986" max="9986" width="8.7109375" style="65" customWidth="1"/>
    <col min="9987" max="9989" width="8.7109375" style="65"/>
    <col min="9990" max="9990" width="2.42578125" style="65" customWidth="1"/>
    <col min="9991" max="9993" width="6.5703125" style="65" customWidth="1"/>
    <col min="9994" max="9994" width="2.42578125" style="65" customWidth="1"/>
    <col min="9995" max="9995" width="9.42578125" style="65" customWidth="1"/>
    <col min="9996" max="9996" width="8.7109375" style="65"/>
    <col min="9997" max="9997" width="2.28515625" style="65" customWidth="1"/>
    <col min="9998" max="9999" width="10.5703125" style="65" customWidth="1"/>
    <col min="10000" max="10003" width="8.7109375" style="65"/>
    <col min="10004" max="10004" width="2.28515625" style="65" customWidth="1"/>
    <col min="10005" max="10240" width="8.7109375" style="65"/>
    <col min="10241" max="10241" width="3" style="65" customWidth="1"/>
    <col min="10242" max="10242" width="8.7109375" style="65" customWidth="1"/>
    <col min="10243" max="10245" width="8.7109375" style="65"/>
    <col min="10246" max="10246" width="2.42578125" style="65" customWidth="1"/>
    <col min="10247" max="10249" width="6.5703125" style="65" customWidth="1"/>
    <col min="10250" max="10250" width="2.42578125" style="65" customWidth="1"/>
    <col min="10251" max="10251" width="9.42578125" style="65" customWidth="1"/>
    <col min="10252" max="10252" width="8.7109375" style="65"/>
    <col min="10253" max="10253" width="2.28515625" style="65" customWidth="1"/>
    <col min="10254" max="10255" width="10.5703125" style="65" customWidth="1"/>
    <col min="10256" max="10259" width="8.7109375" style="65"/>
    <col min="10260" max="10260" width="2.28515625" style="65" customWidth="1"/>
    <col min="10261" max="10496" width="8.7109375" style="65"/>
    <col min="10497" max="10497" width="3" style="65" customWidth="1"/>
    <col min="10498" max="10498" width="8.7109375" style="65" customWidth="1"/>
    <col min="10499" max="10501" width="8.7109375" style="65"/>
    <col min="10502" max="10502" width="2.42578125" style="65" customWidth="1"/>
    <col min="10503" max="10505" width="6.5703125" style="65" customWidth="1"/>
    <col min="10506" max="10506" width="2.42578125" style="65" customWidth="1"/>
    <col min="10507" max="10507" width="9.42578125" style="65" customWidth="1"/>
    <col min="10508" max="10508" width="8.7109375" style="65"/>
    <col min="10509" max="10509" width="2.28515625" style="65" customWidth="1"/>
    <col min="10510" max="10511" width="10.5703125" style="65" customWidth="1"/>
    <col min="10512" max="10515" width="8.7109375" style="65"/>
    <col min="10516" max="10516" width="2.28515625" style="65" customWidth="1"/>
    <col min="10517" max="10752" width="8.7109375" style="65"/>
    <col min="10753" max="10753" width="3" style="65" customWidth="1"/>
    <col min="10754" max="10754" width="8.7109375" style="65" customWidth="1"/>
    <col min="10755" max="10757" width="8.7109375" style="65"/>
    <col min="10758" max="10758" width="2.42578125" style="65" customWidth="1"/>
    <col min="10759" max="10761" width="6.5703125" style="65" customWidth="1"/>
    <col min="10762" max="10762" width="2.42578125" style="65" customWidth="1"/>
    <col min="10763" max="10763" width="9.42578125" style="65" customWidth="1"/>
    <col min="10764" max="10764" width="8.7109375" style="65"/>
    <col min="10765" max="10765" width="2.28515625" style="65" customWidth="1"/>
    <col min="10766" max="10767" width="10.5703125" style="65" customWidth="1"/>
    <col min="10768" max="10771" width="8.7109375" style="65"/>
    <col min="10772" max="10772" width="2.28515625" style="65" customWidth="1"/>
    <col min="10773" max="11008" width="8.7109375" style="65"/>
    <col min="11009" max="11009" width="3" style="65" customWidth="1"/>
    <col min="11010" max="11010" width="8.7109375" style="65" customWidth="1"/>
    <col min="11011" max="11013" width="8.7109375" style="65"/>
    <col min="11014" max="11014" width="2.42578125" style="65" customWidth="1"/>
    <col min="11015" max="11017" width="6.5703125" style="65" customWidth="1"/>
    <col min="11018" max="11018" width="2.42578125" style="65" customWidth="1"/>
    <col min="11019" max="11019" width="9.42578125" style="65" customWidth="1"/>
    <col min="11020" max="11020" width="8.7109375" style="65"/>
    <col min="11021" max="11021" width="2.28515625" style="65" customWidth="1"/>
    <col min="11022" max="11023" width="10.5703125" style="65" customWidth="1"/>
    <col min="11024" max="11027" width="8.7109375" style="65"/>
    <col min="11028" max="11028" width="2.28515625" style="65" customWidth="1"/>
    <col min="11029" max="11264" width="8.7109375" style="65"/>
    <col min="11265" max="11265" width="3" style="65" customWidth="1"/>
    <col min="11266" max="11266" width="8.7109375" style="65" customWidth="1"/>
    <col min="11267" max="11269" width="8.7109375" style="65"/>
    <col min="11270" max="11270" width="2.42578125" style="65" customWidth="1"/>
    <col min="11271" max="11273" width="6.5703125" style="65" customWidth="1"/>
    <col min="11274" max="11274" width="2.42578125" style="65" customWidth="1"/>
    <col min="11275" max="11275" width="9.42578125" style="65" customWidth="1"/>
    <col min="11276" max="11276" width="8.7109375" style="65"/>
    <col min="11277" max="11277" width="2.28515625" style="65" customWidth="1"/>
    <col min="11278" max="11279" width="10.5703125" style="65" customWidth="1"/>
    <col min="11280" max="11283" width="8.7109375" style="65"/>
    <col min="11284" max="11284" width="2.28515625" style="65" customWidth="1"/>
    <col min="11285" max="11520" width="8.7109375" style="65"/>
    <col min="11521" max="11521" width="3" style="65" customWidth="1"/>
    <col min="11522" max="11522" width="8.7109375" style="65" customWidth="1"/>
    <col min="11523" max="11525" width="8.7109375" style="65"/>
    <col min="11526" max="11526" width="2.42578125" style="65" customWidth="1"/>
    <col min="11527" max="11529" width="6.5703125" style="65" customWidth="1"/>
    <col min="11530" max="11530" width="2.42578125" style="65" customWidth="1"/>
    <col min="11531" max="11531" width="9.42578125" style="65" customWidth="1"/>
    <col min="11532" max="11532" width="8.7109375" style="65"/>
    <col min="11533" max="11533" width="2.28515625" style="65" customWidth="1"/>
    <col min="11534" max="11535" width="10.5703125" style="65" customWidth="1"/>
    <col min="11536" max="11539" width="8.7109375" style="65"/>
    <col min="11540" max="11540" width="2.28515625" style="65" customWidth="1"/>
    <col min="11541" max="11776" width="8.7109375" style="65"/>
    <col min="11777" max="11777" width="3" style="65" customWidth="1"/>
    <col min="11778" max="11778" width="8.7109375" style="65" customWidth="1"/>
    <col min="11779" max="11781" width="8.7109375" style="65"/>
    <col min="11782" max="11782" width="2.42578125" style="65" customWidth="1"/>
    <col min="11783" max="11785" width="6.5703125" style="65" customWidth="1"/>
    <col min="11786" max="11786" width="2.42578125" style="65" customWidth="1"/>
    <col min="11787" max="11787" width="9.42578125" style="65" customWidth="1"/>
    <col min="11788" max="11788" width="8.7109375" style="65"/>
    <col min="11789" max="11789" width="2.28515625" style="65" customWidth="1"/>
    <col min="11790" max="11791" width="10.5703125" style="65" customWidth="1"/>
    <col min="11792" max="11795" width="8.7109375" style="65"/>
    <col min="11796" max="11796" width="2.28515625" style="65" customWidth="1"/>
    <col min="11797" max="12032" width="8.7109375" style="65"/>
    <col min="12033" max="12033" width="3" style="65" customWidth="1"/>
    <col min="12034" max="12034" width="8.7109375" style="65" customWidth="1"/>
    <col min="12035" max="12037" width="8.7109375" style="65"/>
    <col min="12038" max="12038" width="2.42578125" style="65" customWidth="1"/>
    <col min="12039" max="12041" width="6.5703125" style="65" customWidth="1"/>
    <col min="12042" max="12042" width="2.42578125" style="65" customWidth="1"/>
    <col min="12043" max="12043" width="9.42578125" style="65" customWidth="1"/>
    <col min="12044" max="12044" width="8.7109375" style="65"/>
    <col min="12045" max="12045" width="2.28515625" style="65" customWidth="1"/>
    <col min="12046" max="12047" width="10.5703125" style="65" customWidth="1"/>
    <col min="12048" max="12051" width="8.7109375" style="65"/>
    <col min="12052" max="12052" width="2.28515625" style="65" customWidth="1"/>
    <col min="12053" max="12288" width="8.7109375" style="65"/>
    <col min="12289" max="12289" width="3" style="65" customWidth="1"/>
    <col min="12290" max="12290" width="8.7109375" style="65" customWidth="1"/>
    <col min="12291" max="12293" width="8.7109375" style="65"/>
    <col min="12294" max="12294" width="2.42578125" style="65" customWidth="1"/>
    <col min="12295" max="12297" width="6.5703125" style="65" customWidth="1"/>
    <col min="12298" max="12298" width="2.42578125" style="65" customWidth="1"/>
    <col min="12299" max="12299" width="9.42578125" style="65" customWidth="1"/>
    <col min="12300" max="12300" width="8.7109375" style="65"/>
    <col min="12301" max="12301" width="2.28515625" style="65" customWidth="1"/>
    <col min="12302" max="12303" width="10.5703125" style="65" customWidth="1"/>
    <col min="12304" max="12307" width="8.7109375" style="65"/>
    <col min="12308" max="12308" width="2.28515625" style="65" customWidth="1"/>
    <col min="12309" max="12544" width="8.7109375" style="65"/>
    <col min="12545" max="12545" width="3" style="65" customWidth="1"/>
    <col min="12546" max="12546" width="8.7109375" style="65" customWidth="1"/>
    <col min="12547" max="12549" width="8.7109375" style="65"/>
    <col min="12550" max="12550" width="2.42578125" style="65" customWidth="1"/>
    <col min="12551" max="12553" width="6.5703125" style="65" customWidth="1"/>
    <col min="12554" max="12554" width="2.42578125" style="65" customWidth="1"/>
    <col min="12555" max="12555" width="9.42578125" style="65" customWidth="1"/>
    <col min="12556" max="12556" width="8.7109375" style="65"/>
    <col min="12557" max="12557" width="2.28515625" style="65" customWidth="1"/>
    <col min="12558" max="12559" width="10.5703125" style="65" customWidth="1"/>
    <col min="12560" max="12563" width="8.7109375" style="65"/>
    <col min="12564" max="12564" width="2.28515625" style="65" customWidth="1"/>
    <col min="12565" max="12800" width="8.7109375" style="65"/>
    <col min="12801" max="12801" width="3" style="65" customWidth="1"/>
    <col min="12802" max="12802" width="8.7109375" style="65" customWidth="1"/>
    <col min="12803" max="12805" width="8.7109375" style="65"/>
    <col min="12806" max="12806" width="2.42578125" style="65" customWidth="1"/>
    <col min="12807" max="12809" width="6.5703125" style="65" customWidth="1"/>
    <col min="12810" max="12810" width="2.42578125" style="65" customWidth="1"/>
    <col min="12811" max="12811" width="9.42578125" style="65" customWidth="1"/>
    <col min="12812" max="12812" width="8.7109375" style="65"/>
    <col min="12813" max="12813" width="2.28515625" style="65" customWidth="1"/>
    <col min="12814" max="12815" width="10.5703125" style="65" customWidth="1"/>
    <col min="12816" max="12819" width="8.7109375" style="65"/>
    <col min="12820" max="12820" width="2.28515625" style="65" customWidth="1"/>
    <col min="12821" max="13056" width="8.7109375" style="65"/>
    <col min="13057" max="13057" width="3" style="65" customWidth="1"/>
    <col min="13058" max="13058" width="8.7109375" style="65" customWidth="1"/>
    <col min="13059" max="13061" width="8.7109375" style="65"/>
    <col min="13062" max="13062" width="2.42578125" style="65" customWidth="1"/>
    <col min="13063" max="13065" width="6.5703125" style="65" customWidth="1"/>
    <col min="13066" max="13066" width="2.42578125" style="65" customWidth="1"/>
    <col min="13067" max="13067" width="9.42578125" style="65" customWidth="1"/>
    <col min="13068" max="13068" width="8.7109375" style="65"/>
    <col min="13069" max="13069" width="2.28515625" style="65" customWidth="1"/>
    <col min="13070" max="13071" width="10.5703125" style="65" customWidth="1"/>
    <col min="13072" max="13075" width="8.7109375" style="65"/>
    <col min="13076" max="13076" width="2.28515625" style="65" customWidth="1"/>
    <col min="13077" max="13312" width="8.7109375" style="65"/>
    <col min="13313" max="13313" width="3" style="65" customWidth="1"/>
    <col min="13314" max="13314" width="8.7109375" style="65" customWidth="1"/>
    <col min="13315" max="13317" width="8.7109375" style="65"/>
    <col min="13318" max="13318" width="2.42578125" style="65" customWidth="1"/>
    <col min="13319" max="13321" width="6.5703125" style="65" customWidth="1"/>
    <col min="13322" max="13322" width="2.42578125" style="65" customWidth="1"/>
    <col min="13323" max="13323" width="9.42578125" style="65" customWidth="1"/>
    <col min="13324" max="13324" width="8.7109375" style="65"/>
    <col min="13325" max="13325" width="2.28515625" style="65" customWidth="1"/>
    <col min="13326" max="13327" width="10.5703125" style="65" customWidth="1"/>
    <col min="13328" max="13331" width="8.7109375" style="65"/>
    <col min="13332" max="13332" width="2.28515625" style="65" customWidth="1"/>
    <col min="13333" max="13568" width="8.7109375" style="65"/>
    <col min="13569" max="13569" width="3" style="65" customWidth="1"/>
    <col min="13570" max="13570" width="8.7109375" style="65" customWidth="1"/>
    <col min="13571" max="13573" width="8.7109375" style="65"/>
    <col min="13574" max="13574" width="2.42578125" style="65" customWidth="1"/>
    <col min="13575" max="13577" width="6.5703125" style="65" customWidth="1"/>
    <col min="13578" max="13578" width="2.42578125" style="65" customWidth="1"/>
    <col min="13579" max="13579" width="9.42578125" style="65" customWidth="1"/>
    <col min="13580" max="13580" width="8.7109375" style="65"/>
    <col min="13581" max="13581" width="2.28515625" style="65" customWidth="1"/>
    <col min="13582" max="13583" width="10.5703125" style="65" customWidth="1"/>
    <col min="13584" max="13587" width="8.7109375" style="65"/>
    <col min="13588" max="13588" width="2.28515625" style="65" customWidth="1"/>
    <col min="13589" max="13824" width="8.7109375" style="65"/>
    <col min="13825" max="13825" width="3" style="65" customWidth="1"/>
    <col min="13826" max="13826" width="8.7109375" style="65" customWidth="1"/>
    <col min="13827" max="13829" width="8.7109375" style="65"/>
    <col min="13830" max="13830" width="2.42578125" style="65" customWidth="1"/>
    <col min="13831" max="13833" width="6.5703125" style="65" customWidth="1"/>
    <col min="13834" max="13834" width="2.42578125" style="65" customWidth="1"/>
    <col min="13835" max="13835" width="9.42578125" style="65" customWidth="1"/>
    <col min="13836" max="13836" width="8.7109375" style="65"/>
    <col min="13837" max="13837" width="2.28515625" style="65" customWidth="1"/>
    <col min="13838" max="13839" width="10.5703125" style="65" customWidth="1"/>
    <col min="13840" max="13843" width="8.7109375" style="65"/>
    <col min="13844" max="13844" width="2.28515625" style="65" customWidth="1"/>
    <col min="13845" max="14080" width="8.7109375" style="65"/>
    <col min="14081" max="14081" width="3" style="65" customWidth="1"/>
    <col min="14082" max="14082" width="8.7109375" style="65" customWidth="1"/>
    <col min="14083" max="14085" width="8.7109375" style="65"/>
    <col min="14086" max="14086" width="2.42578125" style="65" customWidth="1"/>
    <col min="14087" max="14089" width="6.5703125" style="65" customWidth="1"/>
    <col min="14090" max="14090" width="2.42578125" style="65" customWidth="1"/>
    <col min="14091" max="14091" width="9.42578125" style="65" customWidth="1"/>
    <col min="14092" max="14092" width="8.7109375" style="65"/>
    <col min="14093" max="14093" width="2.28515625" style="65" customWidth="1"/>
    <col min="14094" max="14095" width="10.5703125" style="65" customWidth="1"/>
    <col min="14096" max="14099" width="8.7109375" style="65"/>
    <col min="14100" max="14100" width="2.28515625" style="65" customWidth="1"/>
    <col min="14101" max="14336" width="8.7109375" style="65"/>
    <col min="14337" max="14337" width="3" style="65" customWidth="1"/>
    <col min="14338" max="14338" width="8.7109375" style="65" customWidth="1"/>
    <col min="14339" max="14341" width="8.7109375" style="65"/>
    <col min="14342" max="14342" width="2.42578125" style="65" customWidth="1"/>
    <col min="14343" max="14345" width="6.5703125" style="65" customWidth="1"/>
    <col min="14346" max="14346" width="2.42578125" style="65" customWidth="1"/>
    <col min="14347" max="14347" width="9.42578125" style="65" customWidth="1"/>
    <col min="14348" max="14348" width="8.7109375" style="65"/>
    <col min="14349" max="14349" width="2.28515625" style="65" customWidth="1"/>
    <col min="14350" max="14351" width="10.5703125" style="65" customWidth="1"/>
    <col min="14352" max="14355" width="8.7109375" style="65"/>
    <col min="14356" max="14356" width="2.28515625" style="65" customWidth="1"/>
    <col min="14357" max="14592" width="8.7109375" style="65"/>
    <col min="14593" max="14593" width="3" style="65" customWidth="1"/>
    <col min="14594" max="14594" width="8.7109375" style="65" customWidth="1"/>
    <col min="14595" max="14597" width="8.7109375" style="65"/>
    <col min="14598" max="14598" width="2.42578125" style="65" customWidth="1"/>
    <col min="14599" max="14601" width="6.5703125" style="65" customWidth="1"/>
    <col min="14602" max="14602" width="2.42578125" style="65" customWidth="1"/>
    <col min="14603" max="14603" width="9.42578125" style="65" customWidth="1"/>
    <col min="14604" max="14604" width="8.7109375" style="65"/>
    <col min="14605" max="14605" width="2.28515625" style="65" customWidth="1"/>
    <col min="14606" max="14607" width="10.5703125" style="65" customWidth="1"/>
    <col min="14608" max="14611" width="8.7109375" style="65"/>
    <col min="14612" max="14612" width="2.28515625" style="65" customWidth="1"/>
    <col min="14613" max="14848" width="8.7109375" style="65"/>
    <col min="14849" max="14849" width="3" style="65" customWidth="1"/>
    <col min="14850" max="14850" width="8.7109375" style="65" customWidth="1"/>
    <col min="14851" max="14853" width="8.7109375" style="65"/>
    <col min="14854" max="14854" width="2.42578125" style="65" customWidth="1"/>
    <col min="14855" max="14857" width="6.5703125" style="65" customWidth="1"/>
    <col min="14858" max="14858" width="2.42578125" style="65" customWidth="1"/>
    <col min="14859" max="14859" width="9.42578125" style="65" customWidth="1"/>
    <col min="14860" max="14860" width="8.7109375" style="65"/>
    <col min="14861" max="14861" width="2.28515625" style="65" customWidth="1"/>
    <col min="14862" max="14863" width="10.5703125" style="65" customWidth="1"/>
    <col min="14864" max="14867" width="8.7109375" style="65"/>
    <col min="14868" max="14868" width="2.28515625" style="65" customWidth="1"/>
    <col min="14869" max="15104" width="8.7109375" style="65"/>
    <col min="15105" max="15105" width="3" style="65" customWidth="1"/>
    <col min="15106" max="15106" width="8.7109375" style="65" customWidth="1"/>
    <col min="15107" max="15109" width="8.7109375" style="65"/>
    <col min="15110" max="15110" width="2.42578125" style="65" customWidth="1"/>
    <col min="15111" max="15113" width="6.5703125" style="65" customWidth="1"/>
    <col min="15114" max="15114" width="2.42578125" style="65" customWidth="1"/>
    <col min="15115" max="15115" width="9.42578125" style="65" customWidth="1"/>
    <col min="15116" max="15116" width="8.7109375" style="65"/>
    <col min="15117" max="15117" width="2.28515625" style="65" customWidth="1"/>
    <col min="15118" max="15119" width="10.5703125" style="65" customWidth="1"/>
    <col min="15120" max="15123" width="8.7109375" style="65"/>
    <col min="15124" max="15124" width="2.28515625" style="65" customWidth="1"/>
    <col min="15125" max="15360" width="8.7109375" style="65"/>
    <col min="15361" max="15361" width="3" style="65" customWidth="1"/>
    <col min="15362" max="15362" width="8.7109375" style="65" customWidth="1"/>
    <col min="15363" max="15365" width="8.7109375" style="65"/>
    <col min="15366" max="15366" width="2.42578125" style="65" customWidth="1"/>
    <col min="15367" max="15369" width="6.5703125" style="65" customWidth="1"/>
    <col min="15370" max="15370" width="2.42578125" style="65" customWidth="1"/>
    <col min="15371" max="15371" width="9.42578125" style="65" customWidth="1"/>
    <col min="15372" max="15372" width="8.7109375" style="65"/>
    <col min="15373" max="15373" width="2.28515625" style="65" customWidth="1"/>
    <col min="15374" max="15375" width="10.5703125" style="65" customWidth="1"/>
    <col min="15376" max="15379" width="8.7109375" style="65"/>
    <col min="15380" max="15380" width="2.28515625" style="65" customWidth="1"/>
    <col min="15381" max="15616" width="8.7109375" style="65"/>
    <col min="15617" max="15617" width="3" style="65" customWidth="1"/>
    <col min="15618" max="15618" width="8.7109375" style="65" customWidth="1"/>
    <col min="15619" max="15621" width="8.7109375" style="65"/>
    <col min="15622" max="15622" width="2.42578125" style="65" customWidth="1"/>
    <col min="15623" max="15625" width="6.5703125" style="65" customWidth="1"/>
    <col min="15626" max="15626" width="2.42578125" style="65" customWidth="1"/>
    <col min="15627" max="15627" width="9.42578125" style="65" customWidth="1"/>
    <col min="15628" max="15628" width="8.7109375" style="65"/>
    <col min="15629" max="15629" width="2.28515625" style="65" customWidth="1"/>
    <col min="15630" max="15631" width="10.5703125" style="65" customWidth="1"/>
    <col min="15632" max="15635" width="8.7109375" style="65"/>
    <col min="15636" max="15636" width="2.28515625" style="65" customWidth="1"/>
    <col min="15637" max="15872" width="8.7109375" style="65"/>
    <col min="15873" max="15873" width="3" style="65" customWidth="1"/>
    <col min="15874" max="15874" width="8.7109375" style="65" customWidth="1"/>
    <col min="15875" max="15877" width="8.7109375" style="65"/>
    <col min="15878" max="15878" width="2.42578125" style="65" customWidth="1"/>
    <col min="15879" max="15881" width="6.5703125" style="65" customWidth="1"/>
    <col min="15882" max="15882" width="2.42578125" style="65" customWidth="1"/>
    <col min="15883" max="15883" width="9.42578125" style="65" customWidth="1"/>
    <col min="15884" max="15884" width="8.7109375" style="65"/>
    <col min="15885" max="15885" width="2.28515625" style="65" customWidth="1"/>
    <col min="15886" max="15887" width="10.5703125" style="65" customWidth="1"/>
    <col min="15888" max="15891" width="8.7109375" style="65"/>
    <col min="15892" max="15892" width="2.28515625" style="65" customWidth="1"/>
    <col min="15893" max="16128" width="8.7109375" style="65"/>
    <col min="16129" max="16129" width="3" style="65" customWidth="1"/>
    <col min="16130" max="16130" width="8.7109375" style="65" customWidth="1"/>
    <col min="16131" max="16133" width="8.7109375" style="65"/>
    <col min="16134" max="16134" width="2.42578125" style="65" customWidth="1"/>
    <col min="16135" max="16137" width="6.5703125" style="65" customWidth="1"/>
    <col min="16138" max="16138" width="2.42578125" style="65" customWidth="1"/>
    <col min="16139" max="16139" width="9.42578125" style="65" customWidth="1"/>
    <col min="16140" max="16140" width="8.7109375" style="65"/>
    <col min="16141" max="16141" width="2.28515625" style="65" customWidth="1"/>
    <col min="16142" max="16143" width="10.5703125" style="65" customWidth="1"/>
    <col min="16144" max="16147" width="8.7109375" style="65"/>
    <col min="16148" max="16148" width="2.28515625" style="65" customWidth="1"/>
    <col min="16149" max="16384" width="8.7109375" style="65"/>
  </cols>
  <sheetData>
    <row r="1" spans="1:27" x14ac:dyDescent="0.2">
      <c r="B1" s="66" t="s">
        <v>182</v>
      </c>
      <c r="C1" s="110" t="s">
        <v>183</v>
      </c>
      <c r="D1" s="111"/>
      <c r="E1" s="111"/>
      <c r="G1" s="67" t="s">
        <v>184</v>
      </c>
      <c r="K1" s="66" t="s">
        <v>185</v>
      </c>
      <c r="N1" s="66" t="s">
        <v>186</v>
      </c>
      <c r="O1" s="112" t="s">
        <v>187</v>
      </c>
      <c r="P1" s="112"/>
      <c r="Q1" s="112"/>
      <c r="R1" s="112"/>
      <c r="S1" s="112"/>
      <c r="U1" s="66" t="s">
        <v>188</v>
      </c>
      <c r="V1" s="112" t="s">
        <v>189</v>
      </c>
      <c r="W1" s="112"/>
      <c r="X1" s="112"/>
      <c r="Y1" s="112"/>
      <c r="Z1" s="112"/>
    </row>
    <row r="2" spans="1:27" ht="36" customHeight="1" x14ac:dyDescent="0.2">
      <c r="B2" s="68" t="s">
        <v>190</v>
      </c>
      <c r="C2" s="69" t="s">
        <v>191</v>
      </c>
      <c r="D2" s="69" t="s">
        <v>192</v>
      </c>
      <c r="E2" s="69" t="s">
        <v>193</v>
      </c>
      <c r="F2" s="70"/>
      <c r="G2" s="113" t="s">
        <v>194</v>
      </c>
      <c r="H2" s="114"/>
      <c r="I2" s="115"/>
      <c r="K2" s="69" t="s">
        <v>195</v>
      </c>
      <c r="L2" s="69" t="s">
        <v>189</v>
      </c>
      <c r="M2" s="70"/>
      <c r="N2" s="69" t="s">
        <v>196</v>
      </c>
      <c r="O2" s="71" t="s">
        <v>197</v>
      </c>
      <c r="P2" s="72" t="s">
        <v>198</v>
      </c>
      <c r="Q2" s="71" t="s">
        <v>199</v>
      </c>
      <c r="R2" s="71" t="s">
        <v>200</v>
      </c>
      <c r="S2" s="72" t="s">
        <v>198</v>
      </c>
      <c r="U2" s="69" t="s">
        <v>196</v>
      </c>
      <c r="V2" s="71" t="s">
        <v>197</v>
      </c>
      <c r="W2" s="72" t="s">
        <v>198</v>
      </c>
      <c r="X2" s="71" t="s">
        <v>199</v>
      </c>
      <c r="Y2" s="71" t="s">
        <v>200</v>
      </c>
      <c r="Z2" s="72" t="s">
        <v>198</v>
      </c>
    </row>
    <row r="3" spans="1:27" x14ac:dyDescent="0.2">
      <c r="A3" s="73" t="s">
        <v>201</v>
      </c>
      <c r="B3" s="74" t="str">
        <f>IF(Tabl.A.1.!B7,"OK","BŁĄD !!!")</f>
        <v>OK</v>
      </c>
      <c r="C3" s="75">
        <f>SUM(Tabl.A.1.!D31+Tabl.A.1.!E31)</f>
        <v>23</v>
      </c>
      <c r="D3" s="75">
        <f>SUM(Tabl.A.1.!F31+Tabl.A.1.!G31)</f>
        <v>23</v>
      </c>
      <c r="E3" s="75">
        <f>SUM(Tabl.A.1.!H31+Tabl.A.1.!I31)</f>
        <v>23</v>
      </c>
      <c r="G3" s="76">
        <f>COUNTA(Tabl.A.2.!B7:F7)</f>
        <v>5</v>
      </c>
      <c r="H3" s="77">
        <f>SUM(Tabl.A.2.!G7)</f>
        <v>5</v>
      </c>
      <c r="I3" s="78" t="str">
        <f t="shared" ref="I3:I25" si="0">IF(G3=H3,"OK","BŁĄD !!!")</f>
        <v>OK</v>
      </c>
      <c r="K3" s="79">
        <f>SUM(((Tabl.A.3.!C8/Tabl.A.3.!B8-1)*100)-Tabl.A.3.!D8)</f>
        <v>2.8421709430404007E-14</v>
      </c>
      <c r="L3" s="79">
        <f>SUM(((Tabl.A.3.!F8/Tabl.A.3.!E8-1)*100)-Tabl.A.3.!G8)</f>
        <v>3.907985046680551E-14</v>
      </c>
      <c r="N3" s="80">
        <f>SUM(((Tabl.A.3.!B8/Tabl.A.3.!$B$31)*100)-Tabl.A.4.!B8)</f>
        <v>1.1102230246251565E-15</v>
      </c>
      <c r="O3" s="80">
        <f>SUM(((Tabl.A.3.!C8/Tabl.A.3.!$C$31)*100)-Tabl.A.4.!C8)</f>
        <v>2.6645352591003757E-15</v>
      </c>
      <c r="P3" s="81">
        <f>SUM((Tabl.A.4.!C8-Tabl.A.4.!B8)-Tabl.A.4.!D8)</f>
        <v>-1.8873791418627661E-15</v>
      </c>
      <c r="Q3" s="80">
        <f>SUM(Tabl.A.3.!B8/(Tabl.A.3.!$B$31+Tabl.A.14.!$B$37)*100-Tabl.A.4.!E8)</f>
        <v>-4.4408920985006262E-16</v>
      </c>
      <c r="R3" s="80">
        <f>SUM(Tabl.A.3.!C8/(Tabl.A.3.!$C$31+Tabl.A.14.!$C$37)*100-Tabl.A.4.!F8)</f>
        <v>2.7755575615628914E-16</v>
      </c>
      <c r="S3" s="81">
        <f>SUM((Tabl.A.4.!F8-Tabl.A.4.!E8)-Tabl.A.4.!G8)</f>
        <v>-1.0269562977782698E-15</v>
      </c>
      <c r="U3" s="80">
        <f>SUM(((Tabl.A.3.!E8/Tabl.A.3.!$E$31)*100)-Tabl.A.5.!B8)</f>
        <v>4.6629367034256575E-15</v>
      </c>
      <c r="V3" s="80">
        <f>SUM(((Tabl.A.3.!F8/Tabl.A.3.!$F$31)*100)-Tabl.A.5.!C8)</f>
        <v>-4.4408920985006262E-15</v>
      </c>
      <c r="W3" s="81">
        <f>SUM((Tabl.A.5.!C8-Tabl.A.5.!B8)-Tabl.A.5.!D8)</f>
        <v>8.0491169285323849E-15</v>
      </c>
      <c r="X3" s="80">
        <f>SUM(Tabl.A.3.!E8/(Tabl.A.3.!$E$31+Tabl.A.14.!$E$37)*100)-Tabl.A.5.!E8</f>
        <v>0</v>
      </c>
      <c r="Y3" s="80">
        <f>SUM(Tabl.A.3.!F8/(Tabl.A.3.!$F$31+Tabl.A.14.!$F$37)*100)-Tabl.A.5.!F8</f>
        <v>0</v>
      </c>
      <c r="Z3" s="81">
        <f>SUM((Tabl.A.5.!F8-Tabl.A.5.!E8)-Tabl.A.5.!G8)</f>
        <v>1.3877787807814457E-17</v>
      </c>
    </row>
    <row r="4" spans="1:27" x14ac:dyDescent="0.2">
      <c r="A4" s="73" t="s">
        <v>202</v>
      </c>
      <c r="B4" s="74" t="str">
        <f>IF(Tabl.A.1.!B8,"OK","BŁĄD !!!")</f>
        <v>OK</v>
      </c>
      <c r="C4" s="75">
        <f>COUNTA(Tabl.A.1.!D7:D29,Tabl.A.1.!E7:E29)</f>
        <v>23</v>
      </c>
      <c r="D4" s="75">
        <f>COUNTA(Tabl.A.1.!F7:F29,Tabl.A.1.!G7:G29)</f>
        <v>23</v>
      </c>
      <c r="E4" s="75">
        <f>COUNTA(Tabl.A.1.!H7:H29,Tabl.A.1.!I7:I29)</f>
        <v>23</v>
      </c>
      <c r="G4" s="76">
        <f>COUNTA(Tabl.A.2.!B8:F8)</f>
        <v>5</v>
      </c>
      <c r="H4" s="77">
        <f>SUM(Tabl.A.2.!G8)</f>
        <v>5</v>
      </c>
      <c r="I4" s="78" t="str">
        <f t="shared" si="0"/>
        <v>OK</v>
      </c>
      <c r="K4" s="79">
        <f>SUM(((Tabl.A.3.!C9/Tabl.A.3.!B9-1)*100)-Tabl.A.3.!D9)</f>
        <v>1.7763568394002505E-15</v>
      </c>
      <c r="L4" s="79">
        <f>SUM(((Tabl.A.3.!F9/Tabl.A.3.!E9-1)*100)-Tabl.A.3.!G9)</f>
        <v>7.9936057773011271E-15</v>
      </c>
      <c r="N4" s="80">
        <f>SUM(((Tabl.A.3.!B9/Tabl.A.3.!$B$31)*100)-Tabl.A.4.!B9)</f>
        <v>7.1054273576010019E-15</v>
      </c>
      <c r="O4" s="80">
        <f>SUM(((Tabl.A.3.!C9/Tabl.A.3.!$C$31)*100)-Tabl.A.4.!C9)</f>
        <v>-2.8421709430404007E-14</v>
      </c>
      <c r="P4" s="81">
        <f>SUM((Tabl.A.4.!C9-Tabl.A.4.!B9)-Tabl.A.4.!D9)</f>
        <v>3.0891955660194981E-14</v>
      </c>
      <c r="Q4" s="80">
        <f>SUM(Tabl.A.3.!B9/(Tabl.A.3.!$B$31+Tabl.A.14.!$B$37)*100-Tabl.A.4.!E9)</f>
        <v>-1.3322676295501878E-15</v>
      </c>
      <c r="R4" s="80">
        <f>SUM(Tabl.A.3.!C9/(Tabl.A.3.!$C$31+Tabl.A.14.!$C$37)*100-Tabl.A.4.!F9)</f>
        <v>-2.2204460492503131E-15</v>
      </c>
      <c r="S4" s="81">
        <f>SUM((Tabl.A.4.!F9-Tabl.A.4.!E9)-Tabl.A.4.!G9)</f>
        <v>2.4980018054066022E-16</v>
      </c>
      <c r="U4" s="80">
        <f>SUM(((Tabl.A.3.!E9/Tabl.A.3.!$E$31)*100)-Tabl.A.5.!B9)</f>
        <v>1.4210854715202004E-14</v>
      </c>
      <c r="V4" s="80">
        <f>SUM(((Tabl.A.3.!F9/Tabl.A.3.!$F$31)*100)-Tabl.A.5.!C9)</f>
        <v>1.0658141036401503E-14</v>
      </c>
      <c r="W4" s="81">
        <f>SUM((Tabl.A.5.!C9-Tabl.A.5.!B9)-Tabl.A.5.!D9)</f>
        <v>1.3877787807814457E-15</v>
      </c>
      <c r="X4" s="80">
        <f>SUM(Tabl.A.3.!E9/(Tabl.A.3.!$E$31+Tabl.A.14.!$E$37)*100)-Tabl.A.5.!E9</f>
        <v>0</v>
      </c>
      <c r="Y4" s="80">
        <f>SUM(Tabl.A.3.!F9/(Tabl.A.3.!$F$31+Tabl.A.14.!$F$37)*100)-Tabl.A.5.!F9</f>
        <v>0</v>
      </c>
      <c r="Z4" s="81">
        <f>SUM((Tabl.A.5.!F9-Tabl.A.5.!E9)-Tabl.A.5.!G9)</f>
        <v>-5.5511151231257827E-17</v>
      </c>
    </row>
    <row r="5" spans="1:27" x14ac:dyDescent="0.2">
      <c r="A5" s="73" t="s">
        <v>203</v>
      </c>
      <c r="B5" s="74" t="str">
        <f>IF(Tabl.A.1.!B9,"OK","BŁĄD !!!")</f>
        <v>OK</v>
      </c>
      <c r="C5" s="78" t="str">
        <f>IF(C3=C4,"OK","BŁĄD !!!")</f>
        <v>OK</v>
      </c>
      <c r="D5" s="78" t="str">
        <f>IF(D3=D4,"OK","BŁĄD !!!")</f>
        <v>OK</v>
      </c>
      <c r="E5" s="78" t="str">
        <f>IF(E3=E4,"OK","BŁĄD !!!")</f>
        <v>OK</v>
      </c>
      <c r="F5" s="82"/>
      <c r="G5" s="76">
        <f>COUNTA(Tabl.A.2.!B9:F9)</f>
        <v>3</v>
      </c>
      <c r="H5" s="77">
        <f>SUM(Tabl.A.2.!G9)</f>
        <v>3</v>
      </c>
      <c r="I5" s="78" t="str">
        <f t="shared" si="0"/>
        <v>OK</v>
      </c>
      <c r="K5" s="79">
        <f>SUM(((Tabl.A.3.!C10/Tabl.A.3.!B10-1)*100)-Tabl.A.3.!D10)</f>
        <v>5.3290705182007514E-15</v>
      </c>
      <c r="L5" s="79">
        <f>SUM(((Tabl.A.3.!F10/Tabl.A.3.!E10-1)*100)-Tabl.A.3.!G10)</f>
        <v>8.8817841970012523E-16</v>
      </c>
      <c r="N5" s="80">
        <f>SUM(((Tabl.A.3.!B10/Tabl.A.3.!$B$31)*100)-Tabl.A.4.!B10)</f>
        <v>-3.1086244689504383E-15</v>
      </c>
      <c r="O5" s="80">
        <f>SUM(((Tabl.A.3.!C10/Tabl.A.3.!$C$31)*100)-Tabl.A.4.!C10)</f>
        <v>1.1102230246251565E-15</v>
      </c>
      <c r="P5" s="81">
        <f>SUM((Tabl.A.4.!C10-Tabl.A.4.!B10)-Tabl.A.4.!D10)</f>
        <v>-5.0931481254679056E-15</v>
      </c>
      <c r="Q5" s="80">
        <f>SUM(Tabl.A.3.!B10/(Tabl.A.3.!$B$31+Tabl.A.14.!$B$37)*100-Tabl.A.4.!E10)</f>
        <v>-1.1102230246251565E-16</v>
      </c>
      <c r="R5" s="80">
        <f>SUM(Tabl.A.3.!C10/(Tabl.A.3.!$C$31+Tabl.A.14.!$C$37)*100-Tabl.A.4.!F10)</f>
        <v>2.2204460492503131E-16</v>
      </c>
      <c r="S5" s="81">
        <f>SUM((Tabl.A.4.!F10-Tabl.A.4.!E10)-Tabl.A.4.!G10)</f>
        <v>-4.649058915617843E-16</v>
      </c>
      <c r="U5" s="80">
        <f>SUM(((Tabl.A.3.!E10/Tabl.A.3.!$E$31)*100)-Tabl.A.5.!B10)</f>
        <v>-2.6645352591003757E-15</v>
      </c>
      <c r="V5" s="80">
        <f>SUM(((Tabl.A.3.!F10/Tabl.A.3.!$F$31)*100)-Tabl.A.5.!C10)</f>
        <v>8.8817841970012523E-16</v>
      </c>
      <c r="W5" s="81">
        <f>SUM((Tabl.A.5.!C10-Tabl.A.5.!B10)-Tabl.A.5.!D10)</f>
        <v>-4.0141501234103316E-15</v>
      </c>
      <c r="X5" s="80">
        <f>SUM(Tabl.A.3.!E10/(Tabl.A.3.!$E$31+Tabl.A.14.!$E$37)*100)-Tabl.A.5.!E10</f>
        <v>0</v>
      </c>
      <c r="Y5" s="80">
        <f>SUM(Tabl.A.3.!F10/(Tabl.A.3.!$F$31+Tabl.A.14.!$F$37)*100)-Tabl.A.5.!F10</f>
        <v>0</v>
      </c>
      <c r="Z5" s="81">
        <f>SUM((Tabl.A.5.!F10-Tabl.A.5.!E10)-Tabl.A.5.!G10)</f>
        <v>1.6132928326584306E-16</v>
      </c>
      <c r="AA5" s="8"/>
    </row>
    <row r="6" spans="1:27" x14ac:dyDescent="0.2">
      <c r="A6" s="73" t="s">
        <v>204</v>
      </c>
      <c r="B6" s="74" t="str">
        <f>IF(Tabl.A.1.!B10,"OK","BŁĄD !!!")</f>
        <v>OK</v>
      </c>
      <c r="C6" s="82"/>
      <c r="D6" s="82"/>
      <c r="G6" s="76">
        <f>COUNTA(Tabl.A.2.!B10:F10)</f>
        <v>3</v>
      </c>
      <c r="H6" s="77">
        <f>SUM(Tabl.A.2.!G10)</f>
        <v>3</v>
      </c>
      <c r="I6" s="78" t="str">
        <f t="shared" si="0"/>
        <v>OK</v>
      </c>
      <c r="K6" s="79">
        <f>SUM(((Tabl.A.3.!C11/Tabl.A.3.!B11-1)*100)-Tabl.A.3.!D11)</f>
        <v>-7.1054273576010019E-15</v>
      </c>
      <c r="L6" s="79">
        <f>SUM(((Tabl.A.3.!F11/Tabl.A.3.!E11-1)*100)-Tabl.A.3.!G11)</f>
        <v>-1.7763568394002505E-15</v>
      </c>
      <c r="N6" s="80">
        <f>SUM(((Tabl.A.3.!B11/Tabl.A.3.!$B$31)*100)-Tabl.A.4.!B11)</f>
        <v>3.5527136788005009E-15</v>
      </c>
      <c r="O6" s="80">
        <f>SUM(((Tabl.A.3.!C11/Tabl.A.3.!$C$31)*100)-Tabl.A.4.!C11)</f>
        <v>-5.773159728050814E-15</v>
      </c>
      <c r="P6" s="81">
        <f>SUM((Tabl.A.4.!C11-Tabl.A.4.!B11)-Tabl.A.4.!D11)</f>
        <v>9.2148511043887993E-15</v>
      </c>
      <c r="Q6" s="80">
        <f>SUM(Tabl.A.3.!B11/(Tabl.A.3.!$B$31+Tabl.A.14.!$B$37)*100-Tabl.A.4.!E11)</f>
        <v>-1.1102230246251565E-16</v>
      </c>
      <c r="R6" s="80">
        <f>SUM(Tabl.A.3.!C11/(Tabl.A.3.!$C$31+Tabl.A.14.!$C$37)*100-Tabl.A.4.!F11)</f>
        <v>-5.5511151231257827E-16</v>
      </c>
      <c r="S6" s="81">
        <f>SUM((Tabl.A.4.!F11-Tabl.A.4.!E11)-Tabl.A.4.!G11)</f>
        <v>6.9388939039072284E-17</v>
      </c>
      <c r="U6" s="80">
        <f>SUM(((Tabl.A.3.!E11/Tabl.A.3.!$E$31)*100)-Tabl.A.5.!B11)</f>
        <v>-2.2204460492503131E-15</v>
      </c>
      <c r="V6" s="80">
        <f>SUM(((Tabl.A.3.!F11/Tabl.A.3.!$F$31)*100)-Tabl.A.5.!C11)</f>
        <v>2.2204460492503131E-16</v>
      </c>
      <c r="W6" s="81">
        <f>SUM((Tabl.A.5.!C11-Tabl.A.5.!B11)-Tabl.A.5.!D11)</f>
        <v>-2.9976021664879227E-15</v>
      </c>
      <c r="X6" s="80">
        <f>SUM(Tabl.A.3.!E11/(Tabl.A.3.!$E$31+Tabl.A.14.!$E$37)*100)-Tabl.A.5.!E11</f>
        <v>0</v>
      </c>
      <c r="Y6" s="80">
        <f>SUM(Tabl.A.3.!F11/(Tabl.A.3.!$F$31+Tabl.A.14.!$F$37)*100)-Tabl.A.5.!F11</f>
        <v>0</v>
      </c>
      <c r="Z6" s="81">
        <f>SUM((Tabl.A.5.!F11-Tabl.A.5.!E11)-Tabl.A.5.!G11)</f>
        <v>-4.163336342344337E-17</v>
      </c>
    </row>
    <row r="7" spans="1:27" x14ac:dyDescent="0.2">
      <c r="A7" s="73" t="s">
        <v>205</v>
      </c>
      <c r="B7" s="74" t="str">
        <f>IF(Tabl.A.1.!B11,"OK","BŁĄD !!!")</f>
        <v>OK</v>
      </c>
      <c r="C7" s="82"/>
      <c r="D7" s="82"/>
      <c r="G7" s="76">
        <f>COUNTA(Tabl.A.2.!B11:F11)</f>
        <v>5</v>
      </c>
      <c r="H7" s="77">
        <f>SUM(Tabl.A.2.!G11)</f>
        <v>5</v>
      </c>
      <c r="I7" s="78" t="str">
        <f t="shared" si="0"/>
        <v>OK</v>
      </c>
      <c r="K7" s="79">
        <f>SUM(((Tabl.A.3.!C13/Tabl.A.3.!B13-1)*100)-Tabl.A.3.!D13)</f>
        <v>-3.5527136788005009E-15</v>
      </c>
      <c r="L7" s="79">
        <f>SUM(((Tabl.A.3.!F13/Tabl.A.3.!E13-1)*100)-Tabl.A.3.!G13)</f>
        <v>-4.4408920985006262E-15</v>
      </c>
      <c r="N7" s="80">
        <f>SUM(((Tabl.A.3.!B13/Tabl.A.3.!$B$31)*100)-Tabl.A.4.!B13)</f>
        <v>-4.4408920985006262E-16</v>
      </c>
      <c r="O7" s="80">
        <f>SUM(((Tabl.A.3.!C13/Tabl.A.3.!$C$31)*100)-Tabl.A.4.!C13)</f>
        <v>0</v>
      </c>
      <c r="P7" s="81">
        <f>SUM((Tabl.A.4.!C13-Tabl.A.4.!B13)-Tabl.A.4.!D13)</f>
        <v>-1.9428902930940239E-15</v>
      </c>
      <c r="Q7" s="80">
        <f>SUM(Tabl.A.3.!B13/(Tabl.A.3.!$B$31+Tabl.A.14.!$B$37)*100-Tabl.A.4.!E13)</f>
        <v>3.9968028886505635E-15</v>
      </c>
      <c r="R7" s="80">
        <f>SUM(Tabl.A.3.!C13/(Tabl.A.3.!$C$31+Tabl.A.14.!$C$37)*100-Tabl.A.4.!F13)</f>
        <v>1.7763568394002505E-15</v>
      </c>
      <c r="S7" s="81">
        <f>SUM((Tabl.A.4.!F13-Tabl.A.4.!E13)-Tabl.A.4.!G13)</f>
        <v>1.7312540290248535E-15</v>
      </c>
      <c r="U7" s="80">
        <f>SUM(((Tabl.A.3.!E13/Tabl.A.3.!$E$31)*100)-Tabl.A.5.!B13)</f>
        <v>2.6645352591003757E-15</v>
      </c>
      <c r="V7" s="80">
        <f>SUM(((Tabl.A.3.!F13/Tabl.A.3.!$F$31)*100)-Tabl.A.5.!C13)</f>
        <v>-8.8817841970012523E-16</v>
      </c>
      <c r="W7" s="81">
        <f>SUM((Tabl.A.5.!C13-Tabl.A.5.!B13)-Tabl.A.5.!D13)</f>
        <v>1.9810542095655137E-15</v>
      </c>
      <c r="X7" s="80">
        <f>SUM(Tabl.A.3.!E13/(Tabl.A.3.!$E$31+Tabl.A.14.!$E$37)*100)-Tabl.A.5.!E13</f>
        <v>-1.9984014443252818E-15</v>
      </c>
      <c r="Y7" s="80">
        <f>SUM(Tabl.A.3.!F13/(Tabl.A.3.!$F$31+Tabl.A.14.!$F$37)*100)-Tabl.A.5.!F13</f>
        <v>4.6629367034256575E-15</v>
      </c>
      <c r="Z7" s="81">
        <f>SUM((Tabl.A.5.!F13-Tabl.A.5.!E13)-Tabl.A.5.!G13)</f>
        <v>-6.8556271770603416E-15</v>
      </c>
    </row>
    <row r="8" spans="1:27" x14ac:dyDescent="0.2">
      <c r="A8" s="73" t="s">
        <v>206</v>
      </c>
      <c r="B8" s="74" t="str">
        <f>IF(Tabl.A.1.!B12,"OK","BŁĄD !!!")</f>
        <v>OK</v>
      </c>
      <c r="C8" s="82"/>
      <c r="D8" s="82"/>
      <c r="G8" s="76">
        <f>COUNTA(Tabl.A.2.!B12:F12)</f>
        <v>4</v>
      </c>
      <c r="H8" s="77">
        <f>SUM(Tabl.A.2.!G12)</f>
        <v>4</v>
      </c>
      <c r="I8" s="78" t="str">
        <f t="shared" si="0"/>
        <v>OK</v>
      </c>
      <c r="K8" s="79">
        <f>SUM(((Tabl.A.3.!C14/Tabl.A.3.!B14-1)*100)-Tabl.A.3.!D14)</f>
        <v>2.3092638912203256E-14</v>
      </c>
      <c r="L8" s="79">
        <f>SUM(((Tabl.A.3.!F14/Tabl.A.3.!E14-1)*100)-Tabl.A.3.!G14)</f>
        <v>3.907985046680551E-14</v>
      </c>
      <c r="N8" s="80">
        <f>SUM(((Tabl.A.3.!B14/Tabl.A.3.!$B$31)*100)-Tabl.A.4.!B14)</f>
        <v>-4.163336342344337E-17</v>
      </c>
      <c r="O8" s="80">
        <f>SUM(((Tabl.A.3.!C14/Tabl.A.3.!$C$31)*100)-Tabl.A.4.!C14)</f>
        <v>-4.163336342344337E-17</v>
      </c>
      <c r="P8" s="81">
        <f>SUM((Tabl.A.4.!C14-Tabl.A.4.!B14)-Tabl.A.4.!D14)</f>
        <v>-3.903127820947816E-17</v>
      </c>
      <c r="Q8" s="80">
        <f>SUM(Tabl.A.3.!B14/(Tabl.A.3.!$B$31+Tabl.A.14.!$B$37)*100-Tabl.A.4.!E14)</f>
        <v>6.9388939039072284E-18</v>
      </c>
      <c r="R8" s="80">
        <f>SUM(Tabl.A.3.!C14/(Tabl.A.3.!$C$31+Tabl.A.14.!$C$37)*100-Tabl.A.4.!F14)</f>
        <v>1.7347234759768071E-17</v>
      </c>
      <c r="S8" s="81">
        <f>SUM((Tabl.A.4.!F14-Tabl.A.4.!E14)-Tabl.A.4.!G14)</f>
        <v>-2.7213474529386161E-17</v>
      </c>
      <c r="U8" s="80">
        <f>SUM(((Tabl.A.3.!E14/Tabl.A.3.!$E$31)*100)-Tabl.A.5.!B14)</f>
        <v>0</v>
      </c>
      <c r="V8" s="80">
        <f>SUM(((Tabl.A.3.!F14/Tabl.A.3.!$F$31)*100)-Tabl.A.5.!C14)</f>
        <v>2.7755575615628914E-17</v>
      </c>
      <c r="W8" s="81">
        <f>SUM((Tabl.A.5.!C14-Tabl.A.5.!B14)-Tabl.A.5.!D14)</f>
        <v>-4.8572257327350599E-17</v>
      </c>
      <c r="X8" s="80">
        <f>SUM(Tabl.A.3.!E14/(Tabl.A.3.!$E$31+Tabl.A.14.!$E$37)*100)-Tabl.A.5.!E14</f>
        <v>-3.4694469519536142E-17</v>
      </c>
      <c r="Y8" s="80">
        <f>SUM(Tabl.A.3.!F14/(Tabl.A.3.!$F$31+Tabl.A.14.!$F$37)*100)-Tabl.A.5.!F14</f>
        <v>-4.5102810375396984E-17</v>
      </c>
      <c r="Z8" s="81">
        <f>SUM((Tabl.A.5.!F14-Tabl.A.5.!E14)-Tabl.A.5.!G14)</f>
        <v>9.3241386833753381E-18</v>
      </c>
    </row>
    <row r="9" spans="1:27" x14ac:dyDescent="0.2">
      <c r="A9" s="73" t="s">
        <v>207</v>
      </c>
      <c r="B9" s="74" t="str">
        <f>IF(Tabl.A.1.!B13,"OK","BŁĄD !!!")</f>
        <v>OK</v>
      </c>
      <c r="C9" s="82"/>
      <c r="D9" s="116" t="s">
        <v>208</v>
      </c>
      <c r="G9" s="76">
        <f>COUNTA(Tabl.A.2.!B13:F13)</f>
        <v>4</v>
      </c>
      <c r="H9" s="77">
        <f>SUM(Tabl.A.2.!G13)</f>
        <v>4</v>
      </c>
      <c r="I9" s="78" t="str">
        <f t="shared" si="0"/>
        <v>OK</v>
      </c>
      <c r="K9" s="79">
        <f>SUM(((Tabl.A.3.!C15/Tabl.A.3.!B15-1)*100)-Tabl.A.3.!D15)</f>
        <v>1.7763568394002505E-15</v>
      </c>
      <c r="L9" s="79">
        <f>SUM(((Tabl.A.3.!F15/Tabl.A.3.!E15-1)*100)-Tabl.A.3.!G15)</f>
        <v>-4.8849813083506888E-15</v>
      </c>
      <c r="N9" s="80">
        <f>SUM(((Tabl.A.3.!B15/Tabl.A.3.!$B$31)*100)-Tabl.A.4.!B15)</f>
        <v>1.7763568394002505E-15</v>
      </c>
      <c r="O9" s="80">
        <f>SUM(((Tabl.A.3.!C15/Tabl.A.3.!$C$31)*100)-Tabl.A.4.!C15)</f>
        <v>-3.5527136788005009E-15</v>
      </c>
      <c r="P9" s="81">
        <f>SUM((Tabl.A.4.!C15-Tabl.A.4.!B15)-Tabl.A.4.!D15)</f>
        <v>2.1649348980190553E-15</v>
      </c>
      <c r="Q9" s="80">
        <f>SUM(Tabl.A.3.!B15/(Tabl.A.3.!$B$31+Tabl.A.14.!$B$37)*100-Tabl.A.4.!E15)</f>
        <v>8.8817841970012523E-16</v>
      </c>
      <c r="R9" s="80">
        <f>SUM(Tabl.A.3.!C15/(Tabl.A.3.!$C$31+Tabl.A.14.!$C$37)*100-Tabl.A.4.!F15)</f>
        <v>1.3322676295501878E-15</v>
      </c>
      <c r="S9" s="81">
        <f>SUM((Tabl.A.4.!F15-Tabl.A.4.!E15)-Tabl.A.4.!G15)</f>
        <v>-1.8318679906315083E-15</v>
      </c>
      <c r="U9" s="80">
        <f>SUM(((Tabl.A.3.!E15/Tabl.A.3.!$E$31)*100)-Tabl.A.5.!B15)</f>
        <v>3.5527136788005009E-15</v>
      </c>
      <c r="V9" s="80">
        <f>SUM(((Tabl.A.3.!F15/Tabl.A.3.!$F$31)*100)-Tabl.A.5.!C15)</f>
        <v>-1.7763568394002505E-15</v>
      </c>
      <c r="W9" s="81">
        <f>SUM((Tabl.A.5.!C15-Tabl.A.5.!B15)-Tabl.A.5.!D15)</f>
        <v>-2.7755575615628914E-16</v>
      </c>
      <c r="X9" s="80">
        <f>SUM(Tabl.A.3.!E15/(Tabl.A.3.!$E$31+Tabl.A.14.!$E$37)*100)-Tabl.A.5.!E15</f>
        <v>3.9968028886505635E-15</v>
      </c>
      <c r="Y9" s="80">
        <f>SUM(Tabl.A.3.!F15/(Tabl.A.3.!$F$31+Tabl.A.14.!$F$37)*100)-Tabl.A.5.!F15</f>
        <v>0</v>
      </c>
      <c r="Z9" s="81">
        <f>SUM((Tabl.A.5.!F15-Tabl.A.5.!E15)-Tabl.A.5.!G15)</f>
        <v>5.9396931817445875E-15</v>
      </c>
    </row>
    <row r="10" spans="1:27" x14ac:dyDescent="0.2">
      <c r="A10" s="73" t="s">
        <v>209</v>
      </c>
      <c r="B10" s="74" t="str">
        <f>IF(Tabl.A.1.!B14,"OK","BŁĄD !!!")</f>
        <v>OK</v>
      </c>
      <c r="C10" s="82"/>
      <c r="D10" s="117"/>
      <c r="G10" s="76">
        <f>COUNTA(Tabl.A.2.!B14:F14)</f>
        <v>5</v>
      </c>
      <c r="H10" s="77">
        <f>SUM(Tabl.A.2.!G14)</f>
        <v>5</v>
      </c>
      <c r="I10" s="78" t="str">
        <f t="shared" si="0"/>
        <v>OK</v>
      </c>
      <c r="K10" s="79">
        <f>SUM(((Tabl.A.3.!C16/Tabl.A.3.!B16-1)*100)-Tabl.A.3.!D16)</f>
        <v>1.4210854715202004E-14</v>
      </c>
      <c r="L10" s="79">
        <f>SUM(((Tabl.A.3.!F16/Tabl.A.3.!E16-1)*100)-Tabl.A.3.!G16)</f>
        <v>4.2632564145606011E-14</v>
      </c>
      <c r="N10" s="80">
        <f>SUM(((Tabl.A.3.!B16/Tabl.A.3.!$B$31)*100)-Tabl.A.4.!B16)</f>
        <v>1.1102230246251565E-16</v>
      </c>
      <c r="O10" s="80">
        <f>SUM(((Tabl.A.3.!C16/Tabl.A.3.!$C$31)*100)-Tabl.A.4.!C16)</f>
        <v>2.7755575615628914E-17</v>
      </c>
      <c r="P10" s="81">
        <f>SUM((Tabl.A.4.!C16-Tabl.A.4.!B16)-Tabl.A.4.!D16)</f>
        <v>0</v>
      </c>
      <c r="Q10" s="80">
        <f>SUM(Tabl.A.3.!B16/(Tabl.A.3.!$B$31+Tabl.A.14.!$B$37)*100-Tabl.A.4.!E16)</f>
        <v>4.4408920985006262E-16</v>
      </c>
      <c r="R10" s="80">
        <f>SUM(Tabl.A.3.!C16/(Tabl.A.3.!$C$31+Tabl.A.14.!$C$37)*100-Tabl.A.4.!F16)</f>
        <v>1.3877787807814457E-17</v>
      </c>
      <c r="S10" s="81">
        <f>SUM((Tabl.A.4.!F16-Tabl.A.4.!E16)-Tabl.A.4.!G16)</f>
        <v>3.0531133177191805E-16</v>
      </c>
      <c r="U10" s="80">
        <f>SUM(((Tabl.A.3.!E16/Tabl.A.3.!$E$31)*100)-Tabl.A.5.!B16)</f>
        <v>1.1102230246251565E-16</v>
      </c>
      <c r="V10" s="80">
        <f>SUM(((Tabl.A.3.!F16/Tabl.A.3.!$F$31)*100)-Tabl.A.5.!C16)</f>
        <v>-3.8857805861880479E-16</v>
      </c>
      <c r="W10" s="81">
        <f>SUM((Tabl.A.5.!C16-Tabl.A.5.!B16)-Tabl.A.5.!D16)</f>
        <v>1.1102230246251565E-16</v>
      </c>
      <c r="X10" s="80">
        <f>SUM(Tabl.A.3.!E16/(Tabl.A.3.!$E$31+Tabl.A.14.!$E$37)*100)-Tabl.A.5.!E16</f>
        <v>0</v>
      </c>
      <c r="Y10" s="80">
        <f>SUM(Tabl.A.3.!F16/(Tabl.A.3.!$F$31+Tabl.A.14.!$F$37)*100)-Tabl.A.5.!F16</f>
        <v>0</v>
      </c>
      <c r="Z10" s="81">
        <f>SUM((Tabl.A.5.!F16-Tabl.A.5.!E16)-Tabl.A.5.!G16)</f>
        <v>-5.8286708792820718E-16</v>
      </c>
    </row>
    <row r="11" spans="1:27" x14ac:dyDescent="0.2">
      <c r="A11" s="73" t="s">
        <v>210</v>
      </c>
      <c r="B11" s="74" t="str">
        <f>IF(Tabl.A.1.!B15,"OK","BŁĄD !!!")</f>
        <v>OK</v>
      </c>
      <c r="C11" s="82"/>
      <c r="D11" s="118"/>
      <c r="G11" s="76">
        <f>COUNTA(Tabl.A.2.!B15:F15)</f>
        <v>3</v>
      </c>
      <c r="H11" s="77">
        <f>SUM(Tabl.A.2.!G15)</f>
        <v>3</v>
      </c>
      <c r="I11" s="78" t="str">
        <f t="shared" si="0"/>
        <v>OK</v>
      </c>
      <c r="K11" s="79">
        <f>SUM(((Tabl.A.3.!C17/Tabl.A.3.!B17-1)*100)-Tabl.A.3.!D17)</f>
        <v>-2.4868995751603507E-14</v>
      </c>
      <c r="L11" s="79">
        <f>SUM(((Tabl.A.3.!F17/Tabl.A.3.!E17-1)*100)-Tabl.A.3.!G17)</f>
        <v>-4.6185277824406512E-14</v>
      </c>
      <c r="N11" s="80">
        <f>SUM(((Tabl.A.3.!B17/Tabl.A.3.!$B$31)*100)-Tabl.A.4.!B17)</f>
        <v>1.7763568394002505E-15</v>
      </c>
      <c r="O11" s="80">
        <f>SUM(((Tabl.A.3.!C17/Tabl.A.3.!$C$31)*100)-Tabl.A.4.!C17)</f>
        <v>3.1086244689504383E-15</v>
      </c>
      <c r="P11" s="81">
        <f>SUM((Tabl.A.4.!C17-Tabl.A.4.!B17)-Tabl.A.4.!D17)</f>
        <v>-2.2204460492503131E-15</v>
      </c>
      <c r="Q11" s="80">
        <f>SUM(Tabl.A.3.!B17/(Tabl.A.3.!$B$31+Tabl.A.14.!$B$37)*100-Tabl.A.4.!E17)</f>
        <v>1.1102230246251565E-16</v>
      </c>
      <c r="R11" s="80">
        <f>SUM(Tabl.A.3.!C17/(Tabl.A.3.!$C$31+Tabl.A.14.!$C$37)*100-Tabl.A.4.!F17)</f>
        <v>-1.1102230246251565E-16</v>
      </c>
      <c r="S11" s="81">
        <f>SUM((Tabl.A.4.!F17-Tabl.A.4.!E17)-Tabl.A.4.!G17)</f>
        <v>-2.7755575615628914E-17</v>
      </c>
      <c r="U11" s="80">
        <f>SUM(((Tabl.A.3.!E17/Tabl.A.3.!$E$31)*100)-Tabl.A.5.!B17)</f>
        <v>-3.9968028886505635E-15</v>
      </c>
      <c r="V11" s="80">
        <f>SUM(((Tabl.A.3.!F17/Tabl.A.3.!$F$31)*100)-Tabl.A.5.!C17)</f>
        <v>3.1086244689504383E-15</v>
      </c>
      <c r="W11" s="81">
        <f>SUM((Tabl.A.5.!C17-Tabl.A.5.!B17)-Tabl.A.5.!D17)</f>
        <v>-7.1054273576010019E-15</v>
      </c>
      <c r="X11" s="80">
        <f>SUM(Tabl.A.3.!E17/(Tabl.A.3.!$E$31+Tabl.A.14.!$E$37)*100)-Tabl.A.5.!E17</f>
        <v>0</v>
      </c>
      <c r="Y11" s="80">
        <f>SUM(Tabl.A.3.!F17/(Tabl.A.3.!$F$31+Tabl.A.14.!$F$37)*100)-Tabl.A.5.!F17</f>
        <v>0</v>
      </c>
      <c r="Z11" s="81">
        <f>SUM((Tabl.A.5.!F17-Tabl.A.5.!E17)-Tabl.A.5.!G17)</f>
        <v>0</v>
      </c>
    </row>
    <row r="12" spans="1:27" x14ac:dyDescent="0.2">
      <c r="A12" s="73" t="s">
        <v>211</v>
      </c>
      <c r="B12" s="74" t="str">
        <f>IF(Tabl.A.1.!B16,"OK","BŁĄD !!!")</f>
        <v>OK</v>
      </c>
      <c r="C12" s="82"/>
      <c r="D12" s="82"/>
      <c r="G12" s="76">
        <f>COUNTA(Tabl.A.2.!B16:F16)</f>
        <v>5</v>
      </c>
      <c r="H12" s="77">
        <f>SUM(Tabl.A.2.!G16)</f>
        <v>5</v>
      </c>
      <c r="I12" s="78" t="str">
        <f t="shared" si="0"/>
        <v>OK</v>
      </c>
      <c r="K12" s="79">
        <f>SUM(((Tabl.A.3.!C18/Tabl.A.3.!B18-1)*100)-Tabl.A.3.!D18)</f>
        <v>7.1054273576010019E-15</v>
      </c>
      <c r="L12" s="79">
        <f>SUM(((Tabl.A.3.!F18/Tabl.A.3.!E18-1)*100)-Tabl.A.3.!G18)</f>
        <v>-5.3290705182007514E-15</v>
      </c>
      <c r="N12" s="80">
        <f>SUM(((Tabl.A.3.!B18/Tabl.A.3.!$B$31)*100)-Tabl.A.4.!B18)</f>
        <v>1.1102230246251565E-16</v>
      </c>
      <c r="O12" s="80">
        <f>SUM(((Tabl.A.3.!C18/Tabl.A.3.!$C$31)*100)-Tabl.A.4.!C18)</f>
        <v>-6.106226635438361E-16</v>
      </c>
      <c r="P12" s="81">
        <f>SUM((Tabl.A.4.!C18-Tabl.A.4.!B18)-Tabl.A.4.!D18)</f>
        <v>6.106226635438361E-16</v>
      </c>
      <c r="Q12" s="80">
        <f>SUM(Tabl.A.3.!B18/(Tabl.A.3.!$B$31+Tabl.A.14.!$B$37)*100-Tabl.A.4.!E18)</f>
        <v>-5.5511151231257827E-17</v>
      </c>
      <c r="R12" s="80">
        <f>SUM(Tabl.A.3.!C18/(Tabl.A.3.!$C$31+Tabl.A.14.!$C$37)*100-Tabl.A.4.!F18)</f>
        <v>-6.9388939039072284E-17</v>
      </c>
      <c r="S12" s="81">
        <f>SUM((Tabl.A.4.!F18-Tabl.A.4.!E18)-Tabl.A.4.!G18)</f>
        <v>-3.4206578541917665E-17</v>
      </c>
      <c r="U12" s="80">
        <f>SUM(((Tabl.A.3.!E18/Tabl.A.3.!$E$31)*100)-Tabl.A.5.!B18)</f>
        <v>-5.5511151231257827E-17</v>
      </c>
      <c r="V12" s="80">
        <f>SUM(((Tabl.A.3.!F18/Tabl.A.3.!$F$31)*100)-Tabl.A.5.!C18)</f>
        <v>5.5511151231257827E-17</v>
      </c>
      <c r="W12" s="81">
        <f>SUM((Tabl.A.5.!C18-Tabl.A.5.!B18)-Tabl.A.5.!D18)</f>
        <v>-2.3592239273284576E-16</v>
      </c>
      <c r="X12" s="80">
        <f>SUM(Tabl.A.3.!E18/(Tabl.A.3.!$E$31+Tabl.A.14.!$E$37)*100)-Tabl.A.5.!E18</f>
        <v>0</v>
      </c>
      <c r="Y12" s="80">
        <f>SUM(Tabl.A.3.!F18/(Tabl.A.3.!$F$31+Tabl.A.14.!$F$37)*100)-Tabl.A.5.!F18</f>
        <v>0</v>
      </c>
      <c r="Z12" s="81">
        <f>SUM((Tabl.A.5.!F18-Tabl.A.5.!E18)-Tabl.A.5.!G18)</f>
        <v>-2.1684043449710089E-17</v>
      </c>
    </row>
    <row r="13" spans="1:27" x14ac:dyDescent="0.2">
      <c r="A13" s="73" t="s">
        <v>212</v>
      </c>
      <c r="B13" s="74" t="str">
        <f>IF(Tabl.A.1.!B17,"OK","BŁĄD !!!")</f>
        <v>OK</v>
      </c>
      <c r="C13" s="82"/>
      <c r="D13" s="82"/>
      <c r="G13" s="76">
        <f>COUNTA(Tabl.A.2.!B17:F17)</f>
        <v>4</v>
      </c>
      <c r="H13" s="77">
        <f>SUM(Tabl.A.2.!G17)</f>
        <v>4</v>
      </c>
      <c r="I13" s="78" t="str">
        <f t="shared" si="0"/>
        <v>OK</v>
      </c>
      <c r="K13" s="79">
        <f>SUM(((Tabl.A.3.!C19/Tabl.A.3.!B19-1)*100)-Tabl.A.3.!D19)</f>
        <v>-3.5527136788005009E-15</v>
      </c>
      <c r="L13" s="79">
        <f>SUM(((Tabl.A.3.!F19/Tabl.A.3.!E19-1)*100)-Tabl.A.3.!G19)</f>
        <v>3.730349362740526E-14</v>
      </c>
      <c r="N13" s="80">
        <f>SUM(((Tabl.A.3.!B19/Tabl.A.3.!$B$31)*100)-Tabl.A.4.!B19)</f>
        <v>-2.9143354396410359E-16</v>
      </c>
      <c r="O13" s="80">
        <f>SUM(((Tabl.A.3.!C19/Tabl.A.3.!$C$31)*100)-Tabl.A.4.!C19)</f>
        <v>-2.6367796834847468E-16</v>
      </c>
      <c r="P13" s="81">
        <f>SUM((Tabl.A.4.!C19-Tabl.A.4.!B19)-Tabl.A.4.!D19)</f>
        <v>-5.0306980803327406E-17</v>
      </c>
      <c r="Q13" s="80">
        <f>SUM(Tabl.A.3.!B19/(Tabl.A.3.!$B$31+Tabl.A.14.!$B$37)*100-Tabl.A.4.!E19)</f>
        <v>2.0816681711721685E-17</v>
      </c>
      <c r="R13" s="80">
        <f>SUM(Tabl.A.3.!C19/(Tabl.A.3.!$C$31+Tabl.A.14.!$C$37)*100-Tabl.A.4.!F19)</f>
        <v>6.9388939039072284E-18</v>
      </c>
      <c r="S13" s="81">
        <f>SUM((Tabl.A.4.!F19-Tabl.A.4.!E19)-Tabl.A.4.!G19)</f>
        <v>-2.8189256484623115E-18</v>
      </c>
      <c r="U13" s="80">
        <f>SUM(((Tabl.A.3.!E19/Tabl.A.3.!$E$31)*100)-Tabl.A.5.!B19)</f>
        <v>-1.2490009027033011E-16</v>
      </c>
      <c r="V13" s="80">
        <f>SUM(((Tabl.A.3.!F19/Tabl.A.3.!$F$31)*100)-Tabl.A.5.!C19)</f>
        <v>-4.4408920985006262E-16</v>
      </c>
      <c r="W13" s="81">
        <f>SUM((Tabl.A.5.!C19-Tabl.A.5.!B19)-Tabl.A.5.!D19)</f>
        <v>2.7929047963226594E-16</v>
      </c>
      <c r="X13" s="80">
        <f>SUM(Tabl.A.3.!E19/(Tabl.A.3.!$E$31+Tabl.A.14.!$E$37)*100)-Tabl.A.5.!E19</f>
        <v>2.7755575615628914E-17</v>
      </c>
      <c r="Y13" s="80">
        <f>SUM(Tabl.A.3.!F19/(Tabl.A.3.!$F$31+Tabl.A.14.!$F$37)*100)-Tabl.A.5.!F19</f>
        <v>-3.4694469519536142E-17</v>
      </c>
      <c r="Z13" s="81">
        <f>SUM((Tabl.A.5.!F19-Tabl.A.5.!E19)-Tabl.A.5.!G19)</f>
        <v>5.6703773620991882E-17</v>
      </c>
    </row>
    <row r="14" spans="1:27" x14ac:dyDescent="0.2">
      <c r="A14" s="73" t="s">
        <v>213</v>
      </c>
      <c r="B14" s="74" t="str">
        <f>IF(Tabl.A.1.!B18,"OK","BŁĄD !!!")</f>
        <v>OK</v>
      </c>
      <c r="G14" s="76">
        <f>COUNTA(Tabl.A.2.!B18:F18)</f>
        <v>1</v>
      </c>
      <c r="H14" s="77">
        <f>SUM(Tabl.A.2.!G18)</f>
        <v>1</v>
      </c>
      <c r="I14" s="78" t="str">
        <f t="shared" si="0"/>
        <v>OK</v>
      </c>
      <c r="K14" s="79">
        <f>SUM(((Tabl.A.3.!C20/Tabl.A.3.!B20-1)*100)-Tabl.A.3.!D20)</f>
        <v>5.3290705182007514E-15</v>
      </c>
      <c r="L14" s="79">
        <f>SUM(((Tabl.A.3.!F20/Tabl.A.3.!E20-1)*100)-Tabl.A.3.!G20)</f>
        <v>-1.7763568394002505E-15</v>
      </c>
      <c r="N14" s="80">
        <f>SUM(((Tabl.A.3.!B20/Tabl.A.3.!$B$31)*100)-Tabl.A.4.!B20)</f>
        <v>0</v>
      </c>
      <c r="O14" s="80">
        <f>SUM(((Tabl.A.3.!C20/Tabl.A.3.!$C$31)*100)-Tabl.A.4.!C20)</f>
        <v>-7.1054273576010019E-14</v>
      </c>
      <c r="P14" s="81">
        <f>SUM((Tabl.A.4.!C20-Tabl.A.4.!B20)-Tabl.A.4.!D20)</f>
        <v>5.5067062021407764E-14</v>
      </c>
      <c r="Q14" s="80">
        <f>SUM(Tabl.A.3.!B20/(Tabl.A.3.!$B$31+Tabl.A.14.!$B$37)*100-Tabl.A.4.!E20)</f>
        <v>-3.730349362740526E-14</v>
      </c>
      <c r="R14" s="80">
        <f>SUM(Tabl.A.3.!C20/(Tabl.A.3.!$C$31+Tabl.A.14.!$C$37)*100-Tabl.A.4.!F20)</f>
        <v>-4.9737991503207013E-14</v>
      </c>
      <c r="S14" s="81">
        <f>SUM((Tabl.A.4.!F20-Tabl.A.4.!E20)-Tabl.A.4.!G20)</f>
        <v>1.0408340855860843E-14</v>
      </c>
      <c r="U14" s="80">
        <f>SUM(((Tabl.A.3.!E20/Tabl.A.3.!$E$31)*100)-Tabl.A.5.!B20)</f>
        <v>7.1054273576010019E-15</v>
      </c>
      <c r="V14" s="80">
        <f>SUM(((Tabl.A.3.!F20/Tabl.A.3.!$F$31)*100)-Tabl.A.5.!C20)</f>
        <v>3.5527136788005009E-14</v>
      </c>
      <c r="W14" s="81">
        <f>SUM((Tabl.A.5.!C20-Tabl.A.5.!B20)-Tabl.A.5.!D20)</f>
        <v>-3.4861002973229915E-14</v>
      </c>
      <c r="X14" s="80">
        <f>SUM(Tabl.A.3.!E20/(Tabl.A.3.!$E$31+Tabl.A.14.!$E$37)*100)-Tabl.A.5.!E20</f>
        <v>0</v>
      </c>
      <c r="Y14" s="80">
        <f>SUM(Tabl.A.3.!F20/(Tabl.A.3.!$F$31+Tabl.A.14.!$F$37)*100)-Tabl.A.5.!F20</f>
        <v>0</v>
      </c>
      <c r="Z14" s="81">
        <f>SUM((Tabl.A.5.!F20-Tabl.A.5.!E20)-Tabl.A.5.!G20)</f>
        <v>-4.8849813083506888E-15</v>
      </c>
    </row>
    <row r="15" spans="1:27" x14ac:dyDescent="0.2">
      <c r="A15" s="73" t="s">
        <v>214</v>
      </c>
      <c r="B15" s="74" t="str">
        <f>IF(Tabl.A.1.!B19,"OK","BŁĄD !!!")</f>
        <v>OK</v>
      </c>
      <c r="G15" s="76">
        <f>COUNTA(Tabl.A.2.!B19:F19)</f>
        <v>5</v>
      </c>
      <c r="H15" s="77">
        <f>SUM(Tabl.A.2.!G19)</f>
        <v>5</v>
      </c>
      <c r="I15" s="78" t="str">
        <f t="shared" si="0"/>
        <v>OK</v>
      </c>
      <c r="K15" s="79">
        <f>SUM(((Tabl.A.3.!C21/Tabl.A.3.!B21-1)*100)-Tabl.A.3.!D21)</f>
        <v>3.9968028886505635E-15</v>
      </c>
      <c r="L15" s="79">
        <f>SUM(((Tabl.A.3.!F21/Tabl.A.3.!E21-1)*100)-Tabl.A.3.!G21)</f>
        <v>-1.3322676295501878E-15</v>
      </c>
      <c r="N15" s="80">
        <f>SUM(((Tabl.A.3.!B21/Tabl.A.3.!$B$31)*100)-Tabl.A.4.!B21)</f>
        <v>0</v>
      </c>
      <c r="O15" s="80">
        <f>SUM(((Tabl.A.3.!C21/Tabl.A.3.!$C$31)*100)-Tabl.A.4.!C21)</f>
        <v>0</v>
      </c>
      <c r="P15" s="81">
        <f>SUM((Tabl.A.4.!C21-Tabl.A.4.!B21)-Tabl.A.4.!D21)</f>
        <v>-2.2551405187698492E-17</v>
      </c>
      <c r="Q15" s="80">
        <f>SUM(Tabl.A.3.!B21/(Tabl.A.3.!$B$31+Tabl.A.14.!$B$37)*100-Tabl.A.4.!E21)</f>
        <v>-2.4286128663675299E-17</v>
      </c>
      <c r="R15" s="80">
        <f>SUM(Tabl.A.3.!C21/(Tabl.A.3.!$C$31+Tabl.A.14.!$C$37)*100-Tabl.A.4.!F21)</f>
        <v>-6.9388939039072284E-18</v>
      </c>
      <c r="S15" s="81">
        <f>SUM((Tabl.A.4.!F21-Tabl.A.4.!E21)-Tabl.A.4.!G21)</f>
        <v>-2.9923979960599922E-17</v>
      </c>
      <c r="U15" s="80">
        <f>SUM(((Tabl.A.3.!E21/Tabl.A.3.!$E$31)*100)-Tabl.A.5.!B21)</f>
        <v>1.3877787807814457E-17</v>
      </c>
      <c r="V15" s="80">
        <f>SUM(((Tabl.A.3.!F21/Tabl.A.3.!$F$31)*100)-Tabl.A.5.!C21)</f>
        <v>-5.5511151231257827E-17</v>
      </c>
      <c r="W15" s="81">
        <f>SUM((Tabl.A.5.!C21-Tabl.A.5.!B21)-Tabl.A.5.!D21)</f>
        <v>2.927345865710862E-17</v>
      </c>
      <c r="X15" s="80">
        <f>SUM(Tabl.A.3.!E21/(Tabl.A.3.!$E$31+Tabl.A.14.!$E$37)*100)-Tabl.A.5.!E21</f>
        <v>0</v>
      </c>
      <c r="Y15" s="80">
        <f>SUM(Tabl.A.3.!F21/(Tabl.A.3.!$F$31+Tabl.A.14.!$F$37)*100)-Tabl.A.5.!F21</f>
        <v>0</v>
      </c>
      <c r="Z15" s="81">
        <f>SUM((Tabl.A.5.!F21-Tabl.A.5.!E21)-Tabl.A.5.!G21)</f>
        <v>2.1250362580715887E-17</v>
      </c>
    </row>
    <row r="16" spans="1:27" x14ac:dyDescent="0.2">
      <c r="A16" s="73" t="s">
        <v>215</v>
      </c>
      <c r="B16" s="74" t="str">
        <f>IF(Tabl.A.1.!B20,"OK","BŁĄD !!!")</f>
        <v>OK</v>
      </c>
      <c r="C16" s="75">
        <f>COUNTA(Tabl.A.1.!D7:D29)</f>
        <v>8</v>
      </c>
      <c r="D16" s="75">
        <f>COUNTA(Tabl.A.1.!E7:E29)</f>
        <v>15</v>
      </c>
      <c r="E16" s="75">
        <f>COUNTA(Tabl.A.1.!F7:F29)</f>
        <v>23</v>
      </c>
      <c r="G16" s="76">
        <f>COUNTA(Tabl.A.2.!B20:F20)</f>
        <v>3</v>
      </c>
      <c r="H16" s="77">
        <f>SUM(Tabl.A.2.!G20)</f>
        <v>3</v>
      </c>
      <c r="I16" s="78" t="str">
        <f t="shared" si="0"/>
        <v>OK</v>
      </c>
      <c r="K16" s="79">
        <f>SUM(((Tabl.A.3.!C22/Tabl.A.3.!B22-1)*100)-Tabl.A.3.!D22)</f>
        <v>8.8817841970012523E-15</v>
      </c>
      <c r="L16" s="79">
        <f>SUM(((Tabl.A.3.!F22/Tabl.A.3.!E22-1)*100)-Tabl.A.3.!G22)</f>
        <v>8.8817841970012523E-16</v>
      </c>
      <c r="N16" s="80">
        <f>SUM(((Tabl.A.3.!B22/Tabl.A.3.!$B$31)*100)-Tabl.A.4.!B22)</f>
        <v>-3.3306690738754696E-16</v>
      </c>
      <c r="O16" s="80">
        <f>SUM(((Tabl.A.3.!C22/Tabl.A.3.!$C$31)*100)-Tabl.A.4.!C22)</f>
        <v>-4.9960036108132044E-16</v>
      </c>
      <c r="P16" s="81">
        <f>SUM((Tabl.A.4.!C22-Tabl.A.4.!B22)-Tabl.A.4.!D22)</f>
        <v>4.7704895589362195E-17</v>
      </c>
      <c r="Q16" s="80">
        <f>SUM(Tabl.A.3.!B22/(Tabl.A.3.!$B$31+Tabl.A.14.!$B$37)*100-Tabl.A.4.!E22)</f>
        <v>4.163336342344337E-16</v>
      </c>
      <c r="R16" s="80">
        <f>SUM(Tabl.A.3.!C22/(Tabl.A.3.!$C$31+Tabl.A.14.!$C$37)*100-Tabl.A.4.!F22)</f>
        <v>4.163336342344337E-17</v>
      </c>
      <c r="S16" s="81">
        <f>SUM((Tabl.A.4.!F22-Tabl.A.4.!E22)-Tabl.A.4.!G22)</f>
        <v>3.6168984474116428E-16</v>
      </c>
      <c r="U16" s="80">
        <f>SUM(((Tabl.A.3.!E22/Tabl.A.3.!$E$31)*100)-Tabl.A.5.!B22)</f>
        <v>0</v>
      </c>
      <c r="V16" s="80">
        <f>SUM(((Tabl.A.3.!F22/Tabl.A.3.!$F$31)*100)-Tabl.A.5.!C22)</f>
        <v>2.4980018054066022E-16</v>
      </c>
      <c r="W16" s="81">
        <f>SUM((Tabl.A.5.!C22-Tabl.A.5.!B22)-Tabl.A.5.!D22)</f>
        <v>-2.9837243786801082E-16</v>
      </c>
      <c r="X16" s="80">
        <f>SUM(Tabl.A.3.!E22/(Tabl.A.3.!$E$31+Tabl.A.14.!$E$37)*100)-Tabl.A.5.!E22</f>
        <v>0</v>
      </c>
      <c r="Y16" s="80">
        <f>SUM(Tabl.A.3.!F22/(Tabl.A.3.!$F$31+Tabl.A.14.!$F$37)*100)-Tabl.A.5.!F22</f>
        <v>0</v>
      </c>
      <c r="Z16" s="81">
        <f>SUM((Tabl.A.5.!F22-Tabl.A.5.!E22)-Tabl.A.5.!G22)</f>
        <v>-1.5612511283791264E-17</v>
      </c>
    </row>
    <row r="17" spans="1:31" x14ac:dyDescent="0.2">
      <c r="A17" s="73" t="s">
        <v>216</v>
      </c>
      <c r="B17" s="74" t="str">
        <f>IF(Tabl.A.1.!B21,"OK","BŁĄD !!!")</f>
        <v>OK</v>
      </c>
      <c r="C17" s="83" t="str">
        <f>IF(C16=Tabl.A.1.!D30,"OK","BŁĄ!!!")</f>
        <v>OK</v>
      </c>
      <c r="D17" s="83" t="str">
        <f>IF(D16=Tabl.A.1.!E30,"OK","BŁĄ!!!")</f>
        <v>OK</v>
      </c>
      <c r="E17" s="83" t="str">
        <f>IF(E16=Tabl.A.1.!F30,"OK","BŁĄ!!!")</f>
        <v>OK</v>
      </c>
      <c r="G17" s="76">
        <f>COUNTA(Tabl.A.2.!B21:F21)</f>
        <v>5</v>
      </c>
      <c r="H17" s="77">
        <f>SUM(Tabl.A.2.!G21)</f>
        <v>5</v>
      </c>
      <c r="I17" s="78" t="str">
        <f t="shared" si="0"/>
        <v>OK</v>
      </c>
      <c r="K17" s="79">
        <f>SUM(((Tabl.A.3.!C23/Tabl.A.3.!B23-1)*100)-Tabl.A.3.!D23)</f>
        <v>2.2204460492503131E-15</v>
      </c>
      <c r="L17" s="79">
        <f>SUM(((Tabl.A.3.!F23/Tabl.A.3.!E23-1)*100)-Tabl.A.3.!G23)</f>
        <v>7.1054273576010019E-15</v>
      </c>
      <c r="N17" s="80">
        <f>SUM(((Tabl.A.3.!B23/Tabl.A.3.!$B$31)*100)-Tabl.A.4.!B23)</f>
        <v>3.7747582837255322E-15</v>
      </c>
      <c r="O17" s="80">
        <f>SUM(((Tabl.A.3.!C23/Tabl.A.3.!$C$31)*100)-Tabl.A.4.!C23)</f>
        <v>-2.886579864025407E-15</v>
      </c>
      <c r="P17" s="81">
        <f>SUM((Tabl.A.4.!C23-Tabl.A.4.!B23)-Tabl.A.4.!D23)</f>
        <v>5.8616306253256312E-15</v>
      </c>
      <c r="Q17" s="80">
        <f>SUM(Tabl.A.3.!B23/(Tabl.A.3.!$B$31+Tabl.A.14.!$B$37)*100-Tabl.A.4.!E23)</f>
        <v>1.1102230246251565E-16</v>
      </c>
      <c r="R17" s="80">
        <f>SUM(Tabl.A.3.!C23/(Tabl.A.3.!$C$31+Tabl.A.14.!$C$37)*100-Tabl.A.4.!F23)</f>
        <v>1.1102230246251565E-16</v>
      </c>
      <c r="S17" s="81">
        <f>SUM((Tabl.A.4.!F23-Tabl.A.4.!E23)-Tabl.A.4.!G23)</f>
        <v>-2.4286128663675299E-16</v>
      </c>
      <c r="U17" s="80">
        <f>SUM(((Tabl.A.3.!E23/Tabl.A.3.!$E$31)*100)-Tabl.A.5.!B23)</f>
        <v>3.9968028886505635E-15</v>
      </c>
      <c r="V17" s="80">
        <f>SUM(((Tabl.A.3.!F23/Tabl.A.3.!$F$31)*100)-Tabl.A.5.!C23)</f>
        <v>0</v>
      </c>
      <c r="W17" s="81">
        <f>SUM((Tabl.A.5.!C23-Tabl.A.5.!B23)-Tabl.A.5.!D23)</f>
        <v>3.0010716134398763E-15</v>
      </c>
      <c r="X17" s="80">
        <f>SUM(Tabl.A.3.!E23/(Tabl.A.3.!$E$31+Tabl.A.14.!$E$37)*100)-Tabl.A.5.!E23</f>
        <v>0</v>
      </c>
      <c r="Y17" s="80">
        <f>SUM(Tabl.A.3.!F23/(Tabl.A.3.!$F$31+Tabl.A.14.!$F$37)*100)-Tabl.A.5.!F23</f>
        <v>0</v>
      </c>
      <c r="Z17" s="81">
        <f>SUM((Tabl.A.5.!F23-Tabl.A.5.!E23)-Tabl.A.5.!G23)</f>
        <v>-1.7347234759768071E-17</v>
      </c>
    </row>
    <row r="18" spans="1:31" x14ac:dyDescent="0.2">
      <c r="A18" s="73" t="s">
        <v>217</v>
      </c>
      <c r="B18" s="74" t="str">
        <f>IF(Tabl.A.1.!B22,"OK","BŁĄD !!!")</f>
        <v>OK</v>
      </c>
      <c r="C18" s="75"/>
      <c r="D18" s="75"/>
      <c r="E18" s="75"/>
      <c r="G18" s="76">
        <f>COUNTA(Tabl.A.2.!B22:F22)</f>
        <v>3</v>
      </c>
      <c r="H18" s="77">
        <f>SUM(Tabl.A.2.!G22)</f>
        <v>3</v>
      </c>
      <c r="I18" s="78" t="str">
        <f t="shared" si="0"/>
        <v>OK</v>
      </c>
      <c r="K18" s="79">
        <f>SUM(((Tabl.A.3.!C24/Tabl.A.3.!B24-1)*100)-Tabl.A.3.!D24)</f>
        <v>3.1974423109204508E-14</v>
      </c>
      <c r="L18" s="79">
        <f>SUM(((Tabl.A.3.!F24/Tabl.A.3.!E24-1)*100)-Tabl.A.3.!G24)</f>
        <v>1.0658141036401503E-14</v>
      </c>
      <c r="N18" s="80">
        <f>SUM(((Tabl.A.3.!B24/Tabl.A.3.!$B$31)*100)-Tabl.A.4.!B24)</f>
        <v>-3.6082248300317588E-16</v>
      </c>
      <c r="O18" s="80">
        <f>SUM(((Tabl.A.3.!C24/Tabl.A.3.!$C$31)*100)-Tabl.A.4.!C24)</f>
        <v>-2.7755575615628914E-17</v>
      </c>
      <c r="P18" s="81">
        <f>SUM((Tabl.A.4.!C24-Tabl.A.4.!B24)-Tabl.A.4.!D24)</f>
        <v>-4.1112946380650328E-16</v>
      </c>
      <c r="Q18" s="80">
        <f>SUM(Tabl.A.3.!B24/(Tabl.A.3.!$B$31+Tabl.A.14.!$B$37)*100-Tabl.A.4.!E24)</f>
        <v>2.7755575615628914E-17</v>
      </c>
      <c r="R18" s="80">
        <f>SUM(Tabl.A.3.!C24/(Tabl.A.3.!$C$31+Tabl.A.14.!$C$37)*100-Tabl.A.4.!F24)</f>
        <v>0</v>
      </c>
      <c r="S18" s="81">
        <f>SUM((Tabl.A.4.!F24-Tabl.A.4.!E24)-Tabl.A.4.!G24)</f>
        <v>5.4210108624275222E-18</v>
      </c>
      <c r="U18" s="80">
        <f>SUM(((Tabl.A.3.!E24/Tabl.A.3.!$E$31)*100)-Tabl.A.5.!B24)</f>
        <v>-4.163336342344337E-16</v>
      </c>
      <c r="V18" s="80">
        <f>SUM(((Tabl.A.3.!F24/Tabl.A.3.!$F$31)*100)-Tabl.A.5.!C24)</f>
        <v>0</v>
      </c>
      <c r="W18" s="81">
        <f>SUM((Tabl.A.5.!C24-Tabl.A.5.!B24)-Tabl.A.5.!D24)</f>
        <v>-4.9786563760534364E-16</v>
      </c>
      <c r="X18" s="80">
        <f>SUM(Tabl.A.3.!E24/(Tabl.A.3.!$E$31+Tabl.A.14.!$E$37)*100)-Tabl.A.5.!E24</f>
        <v>0</v>
      </c>
      <c r="Y18" s="80">
        <f>SUM(Tabl.A.3.!F24/(Tabl.A.3.!$F$31+Tabl.A.14.!$F$37)*100)-Tabl.A.5.!F24</f>
        <v>0</v>
      </c>
      <c r="Z18" s="81">
        <f>SUM((Tabl.A.5.!F24-Tabl.A.5.!E24)-Tabl.A.5.!G24)</f>
        <v>3.7947076036992655E-18</v>
      </c>
    </row>
    <row r="19" spans="1:31" x14ac:dyDescent="0.2">
      <c r="A19" s="73" t="s">
        <v>218</v>
      </c>
      <c r="B19" s="74" t="str">
        <f>IF(Tabl.A.1.!B23,"OK","BŁĄD !!!")</f>
        <v>OK</v>
      </c>
      <c r="C19" s="84"/>
      <c r="D19" s="84"/>
      <c r="E19" s="85"/>
      <c r="G19" s="76">
        <f>COUNTA(Tabl.A.2.!B23:F23)</f>
        <v>3</v>
      </c>
      <c r="H19" s="77">
        <f>SUM(Tabl.A.2.!G23)</f>
        <v>3</v>
      </c>
      <c r="I19" s="78" t="str">
        <f t="shared" si="0"/>
        <v>OK</v>
      </c>
      <c r="K19" s="79">
        <f>SUM(((Tabl.A.3.!C25/Tabl.A.3.!B25-1)*100)-Tabl.A.3.!D25)</f>
        <v>0</v>
      </c>
      <c r="L19" s="79">
        <f>SUM(((Tabl.A.3.!F25/Tabl.A.3.!E25-1)*100)-Tabl.A.3.!G25)</f>
        <v>-3.730349362740526E-14</v>
      </c>
      <c r="N19" s="80">
        <f>SUM(((Tabl.A.3.!B25/Tabl.A.3.!$B$31)*100)-Tabl.A.4.!B25)</f>
        <v>-4.4408920985006262E-16</v>
      </c>
      <c r="O19" s="80">
        <f>SUM(((Tabl.A.3.!C25/Tabl.A.3.!$C$31)*100)-Tabl.A.4.!C25)</f>
        <v>-5.3290705182007514E-15</v>
      </c>
      <c r="P19" s="81">
        <f>SUM((Tabl.A.4.!C25-Tabl.A.4.!B25)-Tabl.A.4.!D25)</f>
        <v>4.0523140398818214E-15</v>
      </c>
      <c r="Q19" s="80">
        <f>SUM(Tabl.A.3.!B25/(Tabl.A.3.!$B$31+Tabl.A.14.!$B$37)*100-Tabl.A.4.!E25)</f>
        <v>-1.1102230246251565E-16</v>
      </c>
      <c r="R19" s="80">
        <f>SUM(Tabl.A.3.!C25/(Tabl.A.3.!$C$31+Tabl.A.14.!$C$37)*100-Tabl.A.4.!F25)</f>
        <v>-3.3306690738754696E-16</v>
      </c>
      <c r="S19" s="81">
        <f>SUM((Tabl.A.4.!F25-Tabl.A.4.!E25)-Tabl.A.4.!G25)</f>
        <v>-1.3010426069826053E-16</v>
      </c>
      <c r="U19" s="80">
        <f>SUM(((Tabl.A.3.!E25/Tabl.A.3.!$E$31)*100)-Tabl.A.5.!B25)</f>
        <v>0</v>
      </c>
      <c r="V19" s="80">
        <f>SUM(((Tabl.A.3.!F25/Tabl.A.3.!$F$31)*100)-Tabl.A.5.!C25)</f>
        <v>-5.3290705182007514E-15</v>
      </c>
      <c r="W19" s="81">
        <f>SUM((Tabl.A.5.!C25-Tabl.A.5.!B25)-Tabl.A.5.!D25)</f>
        <v>3.9690473130349346E-15</v>
      </c>
      <c r="X19" s="80">
        <f>SUM(Tabl.A.3.!E25/(Tabl.A.3.!$E$31+Tabl.A.14.!$E$37)*100)-Tabl.A.5.!E25</f>
        <v>0</v>
      </c>
      <c r="Y19" s="80">
        <f>SUM(Tabl.A.3.!F25/(Tabl.A.3.!$F$31+Tabl.A.14.!$F$37)*100)-Tabl.A.5.!F25</f>
        <v>0</v>
      </c>
      <c r="Z19" s="81">
        <f>SUM((Tabl.A.5.!F25-Tabl.A.5.!E25)-Tabl.A.5.!G25)</f>
        <v>-2.3201926491189795E-16</v>
      </c>
    </row>
    <row r="20" spans="1:31" x14ac:dyDescent="0.2">
      <c r="A20" s="73" t="s">
        <v>219</v>
      </c>
      <c r="B20" s="74" t="str">
        <f>IF(Tabl.A.1.!B24,"OK","BŁĄD !!!")</f>
        <v>OK</v>
      </c>
      <c r="C20" s="84"/>
      <c r="D20" s="84"/>
      <c r="E20" s="85"/>
      <c r="G20" s="76">
        <f>COUNTA(Tabl.A.2.!B24:F24)</f>
        <v>5</v>
      </c>
      <c r="H20" s="77">
        <f>SUM(Tabl.A.2.!G24)</f>
        <v>5</v>
      </c>
      <c r="I20" s="78" t="str">
        <f t="shared" si="0"/>
        <v>OK</v>
      </c>
      <c r="K20" s="79">
        <f>SUM(((Tabl.A.3.!C26/Tabl.A.3.!B26-1)*100)-Tabl.A.3.!D26)</f>
        <v>1.9539925233402755E-14</v>
      </c>
      <c r="L20" s="79">
        <f>SUM(((Tabl.A.3.!F26/Tabl.A.3.!E26-1)*100)-Tabl.A.3.!G26)</f>
        <v>1.7763568394002505E-14</v>
      </c>
      <c r="N20" s="80">
        <f>SUM(((Tabl.A.3.!B26/Tabl.A.3.!$B$31)*100)-Tabl.A.4.!B26)</f>
        <v>8.8817841970012523E-16</v>
      </c>
      <c r="O20" s="80">
        <f>SUM(((Tabl.A.3.!C26/Tabl.A.3.!$C$31)*100)-Tabl.A.4.!C26)</f>
        <v>-3.7747582837255322E-15</v>
      </c>
      <c r="P20" s="81">
        <f>SUM((Tabl.A.4.!C26-Tabl.A.4.!B26)-Tabl.A.4.!D26)</f>
        <v>4.8849813083506888E-15</v>
      </c>
      <c r="Q20" s="80">
        <f>SUM(Tabl.A.3.!B26/(Tabl.A.3.!$B$31+Tabl.A.14.!$B$37)*100-Tabl.A.4.!E26)</f>
        <v>-2.2204460492503131E-16</v>
      </c>
      <c r="R20" s="80">
        <f>SUM(Tabl.A.3.!C26/(Tabl.A.3.!$C$31+Tabl.A.14.!$C$37)*100-Tabl.A.4.!F26)</f>
        <v>-3.3306690738754696E-16</v>
      </c>
      <c r="S20" s="81">
        <f>SUM((Tabl.A.4.!F26-Tabl.A.4.!E26)-Tabl.A.4.!G26)</f>
        <v>-2.0816681711721685E-16</v>
      </c>
      <c r="U20" s="80">
        <f>SUM(((Tabl.A.3.!E26/Tabl.A.3.!$E$31)*100)-Tabl.A.5.!B26)</f>
        <v>1.5543122344752192E-15</v>
      </c>
      <c r="V20" s="80">
        <f>SUM(((Tabl.A.3.!F26/Tabl.A.3.!$F$31)*100)-Tabl.A.5.!C26)</f>
        <v>3.3306690738754696E-15</v>
      </c>
      <c r="W20" s="81">
        <f>SUM((Tabl.A.5.!C26-Tabl.A.5.!B26)-Tabl.A.5.!D26)</f>
        <v>-2.6645352591003757E-15</v>
      </c>
      <c r="X20" s="80">
        <f>SUM(Tabl.A.3.!E26/(Tabl.A.3.!$E$31+Tabl.A.14.!$E$37)*100)-Tabl.A.5.!E26</f>
        <v>0</v>
      </c>
      <c r="Y20" s="80">
        <f>SUM(Tabl.A.3.!F26/(Tabl.A.3.!$F$31+Tabl.A.14.!$F$37)*100)-Tabl.A.5.!F26</f>
        <v>0</v>
      </c>
      <c r="Z20" s="81">
        <f>SUM((Tabl.A.5.!F26-Tabl.A.5.!E26)-Tabl.A.5.!G26)</f>
        <v>-1.4983674023749671E-16</v>
      </c>
    </row>
    <row r="21" spans="1:31" x14ac:dyDescent="0.2">
      <c r="A21" s="73" t="s">
        <v>220</v>
      </c>
      <c r="B21" s="74" t="str">
        <f>IF(Tabl.A.1.!B25,"OK","BŁĄD !!!")</f>
        <v>OK</v>
      </c>
      <c r="C21" s="84"/>
      <c r="D21" s="84"/>
      <c r="E21" s="85"/>
      <c r="G21" s="76">
        <f>COUNTA(Tabl.A.2.!B25:F25)</f>
        <v>5</v>
      </c>
      <c r="H21" s="77">
        <f>SUM(Tabl.A.2.!G25)</f>
        <v>5</v>
      </c>
      <c r="I21" s="78" t="str">
        <f t="shared" si="0"/>
        <v>OK</v>
      </c>
      <c r="K21" s="79">
        <f>SUM(((Tabl.A.3.!C27/Tabl.A.3.!B27-1)*100)-Tabl.A.3.!D27)</f>
        <v>-3.5527136788005009E-15</v>
      </c>
      <c r="L21" s="79">
        <f>SUM(((Tabl.A.3.!F27/Tabl.A.3.!E27-1)*100)-Tabl.A.3.!G27)</f>
        <v>-4.2632564145606011E-14</v>
      </c>
      <c r="N21" s="80">
        <f>SUM(((Tabl.A.3.!B27/Tabl.A.3.!$B$31)*100)-Tabl.A.4.!B27)</f>
        <v>-5.3290705182007514E-15</v>
      </c>
      <c r="O21" s="80">
        <f>SUM(((Tabl.A.3.!C27/Tabl.A.3.!$C$31)*100)-Tabl.A.4.!C27)</f>
        <v>8.8817841970012523E-16</v>
      </c>
      <c r="P21" s="81">
        <f>SUM((Tabl.A.4.!C27-Tabl.A.4.!B27)-Tabl.A.4.!D27)</f>
        <v>-7.8825834748386114E-15</v>
      </c>
      <c r="Q21" s="80">
        <f>SUM(Tabl.A.3.!B27/(Tabl.A.3.!$B$31+Tabl.A.14.!$B$37)*100-Tabl.A.4.!E27)</f>
        <v>5.3290705182007514E-15</v>
      </c>
      <c r="R21" s="80">
        <f>SUM(Tabl.A.3.!C27/(Tabl.A.3.!$C$31+Tabl.A.14.!$C$37)*100-Tabl.A.4.!F27)</f>
        <v>-4.4408920985006262E-15</v>
      </c>
      <c r="S21" s="81">
        <f>SUM((Tabl.A.4.!F27-Tabl.A.4.!E27)-Tabl.A.4.!G27)</f>
        <v>8.7707618945387367E-15</v>
      </c>
      <c r="U21" s="80">
        <f>SUM(((Tabl.A.3.!E27/Tabl.A.3.!$E$31)*100)-Tabl.A.5.!B27)</f>
        <v>-2.6645352591003757E-15</v>
      </c>
      <c r="V21" s="80">
        <f>SUM(((Tabl.A.3.!F27/Tabl.A.3.!$F$31)*100)-Tabl.A.5.!C27)</f>
        <v>-7.1054273576010019E-15</v>
      </c>
      <c r="W21" s="81">
        <f>SUM((Tabl.A.5.!C27-Tabl.A.5.!B27)-Tabl.A.5.!D27)</f>
        <v>1.4432899320127035E-15</v>
      </c>
      <c r="X21" s="80">
        <f>SUM(Tabl.A.3.!E27/(Tabl.A.3.!$E$31+Tabl.A.14.!$E$37)*100)-Tabl.A.5.!E27</f>
        <v>0</v>
      </c>
      <c r="Y21" s="80">
        <f>SUM(Tabl.A.3.!F27/(Tabl.A.3.!$F$31+Tabl.A.14.!$F$37)*100)-Tabl.A.5.!F27</f>
        <v>2.886579864025407E-15</v>
      </c>
      <c r="Z21" s="81">
        <f>SUM((Tabl.A.5.!F27-Tabl.A.5.!E27)-Tabl.A.5.!G27)</f>
        <v>-4.1355807667287081E-15</v>
      </c>
    </row>
    <row r="22" spans="1:31" x14ac:dyDescent="0.2">
      <c r="A22" s="73" t="s">
        <v>221</v>
      </c>
      <c r="B22" s="74" t="str">
        <f>IF(Tabl.A.1.!B26,"OK","BŁĄD !!!")</f>
        <v>OK</v>
      </c>
      <c r="C22" s="84"/>
      <c r="D22" s="84"/>
      <c r="E22" s="85"/>
      <c r="G22" s="76">
        <f>COUNTA(Tabl.A.2.!B26:F26)</f>
        <v>5</v>
      </c>
      <c r="H22" s="77">
        <f>SUM(Tabl.A.2.!G26)</f>
        <v>5</v>
      </c>
      <c r="I22" s="78" t="str">
        <f t="shared" si="0"/>
        <v>OK</v>
      </c>
      <c r="K22" s="79">
        <f>SUM(((Tabl.A.3.!C28/Tabl.A.3.!B28-1)*100)-Tabl.A.3.!D28)</f>
        <v>-9.7699626167013776E-15</v>
      </c>
      <c r="L22" s="79">
        <f>SUM(((Tabl.A.3.!F28/Tabl.A.3.!E28-1)*100)-Tabl.A.3.!G28)</f>
        <v>0</v>
      </c>
      <c r="N22" s="80">
        <f>SUM(((Tabl.A.3.!B28/Tabl.A.3.!$B$31)*100)-Tabl.A.4.!B28)</f>
        <v>1.7763568394002505E-15</v>
      </c>
      <c r="O22" s="80">
        <f>SUM(((Tabl.A.3.!C28/Tabl.A.3.!$C$31)*100)-Tabl.A.4.!C28)</f>
        <v>4.4408920985006262E-16</v>
      </c>
      <c r="P22" s="81">
        <f>SUM((Tabl.A.4.!C28-Tabl.A.4.!B28)-Tabl.A.4.!D28)</f>
        <v>-8.0491169285323849E-16</v>
      </c>
      <c r="Q22" s="80">
        <f>SUM(Tabl.A.3.!B28/(Tabl.A.3.!$B$31+Tabl.A.14.!$B$37)*100-Tabl.A.4.!E28)</f>
        <v>-1.1102230246251565E-15</v>
      </c>
      <c r="R22" s="80">
        <f>SUM(Tabl.A.3.!C28/(Tabl.A.3.!$C$31+Tabl.A.14.!$C$37)*100-Tabl.A.4.!F28)</f>
        <v>0</v>
      </c>
      <c r="S22" s="81">
        <f>SUM((Tabl.A.4.!F28-Tabl.A.4.!E28)-Tabl.A.4.!G28)</f>
        <v>-1.672273430841642E-15</v>
      </c>
      <c r="U22" s="80">
        <f>SUM(((Tabl.A.3.!E28/Tabl.A.3.!$E$31)*100)-Tabl.A.5.!B28)</f>
        <v>1.7763568394002505E-15</v>
      </c>
      <c r="V22" s="80">
        <f>SUM(((Tabl.A.3.!F28/Tabl.A.3.!$F$31)*100)-Tabl.A.5.!C28)</f>
        <v>8.8817841970012523E-16</v>
      </c>
      <c r="W22" s="81">
        <f>SUM((Tabl.A.5.!C28-Tabl.A.5.!B28)-Tabl.A.5.!D28)</f>
        <v>1.1102230246251565E-16</v>
      </c>
      <c r="X22" s="80">
        <f>SUM(Tabl.A.3.!E28/(Tabl.A.3.!$E$31+Tabl.A.14.!$E$37)*100)-Tabl.A.5.!E28</f>
        <v>-2.2204460492503131E-15</v>
      </c>
      <c r="Y22" s="80">
        <f>SUM(Tabl.A.3.!F28/(Tabl.A.3.!$F$31+Tabl.A.14.!$F$37)*100)-Tabl.A.5.!F28</f>
        <v>0</v>
      </c>
      <c r="Z22" s="81">
        <f>SUM((Tabl.A.5.!F28-Tabl.A.5.!E28)-Tabl.A.5.!G28)</f>
        <v>-3.9100667148517232E-15</v>
      </c>
    </row>
    <row r="23" spans="1:31" x14ac:dyDescent="0.2">
      <c r="A23" s="73" t="s">
        <v>222</v>
      </c>
      <c r="B23" s="74" t="str">
        <f>IF(Tabl.A.1.!B27,"OK","BŁĄD !!!")</f>
        <v>OK</v>
      </c>
      <c r="C23" s="84"/>
      <c r="D23" s="84"/>
      <c r="E23" s="85"/>
      <c r="G23" s="76">
        <f>COUNTA(Tabl.A.2.!B27:F27)</f>
        <v>4</v>
      </c>
      <c r="H23" s="77">
        <f>SUM(Tabl.A.2.!G27)</f>
        <v>4</v>
      </c>
      <c r="I23" s="78" t="str">
        <f t="shared" si="0"/>
        <v>OK</v>
      </c>
      <c r="K23" s="79">
        <f>SUM(((Tabl.A.3.!C29/Tabl.A.3.!B29-1)*100)-Tabl.A.3.!D29)</f>
        <v>-4.6185277824406512E-14</v>
      </c>
      <c r="L23" s="79">
        <f>SUM(((Tabl.A.3.!F29/Tabl.A.3.!E29-1)*100)-Tabl.A.3.!G29)</f>
        <v>-3.5527136788005009E-14</v>
      </c>
      <c r="N23" s="80">
        <f>SUM(((Tabl.A.3.!B29/Tabl.A.3.!$B$31)*100)-Tabl.A.4.!B29)</f>
        <v>4.4408920985006262E-16</v>
      </c>
      <c r="O23" s="80">
        <f>SUM(((Tabl.A.3.!C29/Tabl.A.3.!$C$31)*100)-Tabl.A.4.!C29)</f>
        <v>-2.6645352591003757E-15</v>
      </c>
      <c r="P23" s="81">
        <f>SUM((Tabl.A.4.!C29-Tabl.A.4.!B29)-Tabl.A.4.!D29)</f>
        <v>2.3869795029440866E-15</v>
      </c>
      <c r="Q23" s="80">
        <f>SUM(Tabl.A.3.!B29/(Tabl.A.3.!$B$31+Tabl.A.14.!$B$37)*100-Tabl.A.4.!E29)</f>
        <v>3.3306690738754696E-16</v>
      </c>
      <c r="R23" s="80">
        <f>SUM(Tabl.A.3.!C29/(Tabl.A.3.!$C$31+Tabl.A.14.!$C$37)*100-Tabl.A.4.!F29)</f>
        <v>2.2204460492503131E-16</v>
      </c>
      <c r="S23" s="81">
        <f>SUM((Tabl.A.4.!F29-Tabl.A.4.!E29)-Tabl.A.4.!G29)</f>
        <v>0</v>
      </c>
      <c r="U23" s="80">
        <f>SUM(((Tabl.A.3.!E29/Tabl.A.3.!$E$31)*100)-Tabl.A.5.!B29)</f>
        <v>-3.1086244689504383E-15</v>
      </c>
      <c r="V23" s="80">
        <f>SUM(((Tabl.A.3.!F29/Tabl.A.3.!$F$31)*100)-Tabl.A.5.!C29)</f>
        <v>-2.2204460492503131E-15</v>
      </c>
      <c r="W23" s="81">
        <f>SUM((Tabl.A.5.!C29-Tabl.A.5.!B29)-Tabl.A.5.!D29)</f>
        <v>-1.7208456881689926E-15</v>
      </c>
      <c r="X23" s="80">
        <f>SUM(Tabl.A.3.!E29/(Tabl.A.3.!$E$31+Tabl.A.14.!$E$37)*100)-Tabl.A.5.!E29</f>
        <v>0</v>
      </c>
      <c r="Y23" s="80">
        <f>SUM(Tabl.A.3.!F29/(Tabl.A.3.!$F$31+Tabl.A.14.!$F$37)*100)-Tabl.A.5.!F29</f>
        <v>0</v>
      </c>
      <c r="Z23" s="81">
        <f>SUM((Tabl.A.5.!F29-Tabl.A.5.!E29)-Tabl.A.5.!G29)</f>
        <v>-2.3592239273284576E-16</v>
      </c>
    </row>
    <row r="24" spans="1:31" x14ac:dyDescent="0.2">
      <c r="A24" s="73" t="s">
        <v>223</v>
      </c>
      <c r="B24" s="74" t="str">
        <f>IF(Tabl.A.1.!B28,"OK","BŁĄD !!!")</f>
        <v>OK</v>
      </c>
      <c r="C24" s="84"/>
      <c r="D24" s="84"/>
      <c r="E24" s="85"/>
      <c r="G24" s="76">
        <f>COUNTA(Tabl.A.2.!B28:F28)</f>
        <v>4</v>
      </c>
      <c r="H24" s="77">
        <f>SUM(Tabl.A.2.!G28)</f>
        <v>4</v>
      </c>
      <c r="I24" s="78" t="str">
        <f t="shared" si="0"/>
        <v>OK</v>
      </c>
      <c r="K24" s="79" t="e">
        <f>SUM(((Tabl.A.3.!#REF!/Tabl.A.3.!#REF!-1)*100)-Tabl.A.3.!#REF!)</f>
        <v>#REF!</v>
      </c>
      <c r="L24" s="79" t="e">
        <f>SUM(((Tabl.A.3.!#REF!/Tabl.A.3.!#REF!-1)*100)-Tabl.A.3.!#REF!)</f>
        <v>#REF!</v>
      </c>
      <c r="N24" s="80" t="e">
        <f>SUM(((Tabl.A.3.!#REF!/Tabl.A.3.!$B$31)*100)-Tabl.A.4.!#REF!)</f>
        <v>#REF!</v>
      </c>
      <c r="O24" s="80" t="e">
        <f>SUM(((Tabl.A.3.!#REF!/Tabl.A.3.!$C$31)*100)-Tabl.A.4.!#REF!)</f>
        <v>#REF!</v>
      </c>
      <c r="P24" s="81" t="e">
        <f>SUM((Tabl.A.4.!#REF!-Tabl.A.4.!#REF!)-Tabl.A.4.!#REF!)</f>
        <v>#REF!</v>
      </c>
      <c r="Q24" s="80" t="e">
        <f>SUM(Tabl.A.3.!#REF!/(Tabl.A.3.!$B$31+Tabl.A.14.!$B$37)*100-Tabl.A.4.!#REF!)</f>
        <v>#REF!</v>
      </c>
      <c r="R24" s="80" t="e">
        <f>SUM(Tabl.A.3.!#REF!/(Tabl.A.3.!$C$31+Tabl.A.14.!$C$37)*100-Tabl.A.4.!#REF!)</f>
        <v>#REF!</v>
      </c>
      <c r="S24" s="81" t="e">
        <f>SUM((Tabl.A.4.!#REF!-Tabl.A.4.!#REF!)-Tabl.A.4.!#REF!)</f>
        <v>#REF!</v>
      </c>
      <c r="U24" s="80" t="e">
        <f>SUM(((Tabl.A.3.!#REF!/Tabl.A.3.!$E$31)*100)-Tabl.A.5.!#REF!)</f>
        <v>#REF!</v>
      </c>
      <c r="V24" s="80" t="e">
        <f>SUM(((Tabl.A.3.!#REF!/Tabl.A.3.!$F$31)*100)-Tabl.A.5.!#REF!)</f>
        <v>#REF!</v>
      </c>
      <c r="W24" s="81" t="e">
        <f>SUM((Tabl.A.5.!#REF!-Tabl.A.5.!#REF!)-Tabl.A.5.!#REF!)</f>
        <v>#REF!</v>
      </c>
      <c r="X24" s="80" t="e">
        <f>SUM(Tabl.A.3.!#REF!/(Tabl.A.3.!$E$31+Tabl.A.14.!$E$37)*100)-Tabl.A.5.!#REF!</f>
        <v>#REF!</v>
      </c>
      <c r="Y24" s="80" t="e">
        <f>SUM(Tabl.A.3.!#REF!/(Tabl.A.3.!$F$31+Tabl.A.14.!$F$37)*100)-Tabl.A.5.!#REF!</f>
        <v>#REF!</v>
      </c>
      <c r="Z24" s="81" t="e">
        <f>SUM((Tabl.A.5.!#REF!-Tabl.A.5.!#REF!)-Tabl.A.5.!#REF!)</f>
        <v>#REF!</v>
      </c>
    </row>
    <row r="25" spans="1:31" x14ac:dyDescent="0.2">
      <c r="A25" s="73" t="s">
        <v>224</v>
      </c>
      <c r="B25" s="74" t="str">
        <f>IF(Tabl.A.1.!B29,"OK","BŁĄD !!!")</f>
        <v>OK</v>
      </c>
      <c r="C25" s="84"/>
      <c r="D25" s="84"/>
      <c r="E25" s="85"/>
      <c r="G25" s="76">
        <f>COUNTA(Tabl.A.2.!B29:F29)</f>
        <v>5</v>
      </c>
      <c r="H25" s="77">
        <f>SUM(Tabl.A.2.!G29)</f>
        <v>5</v>
      </c>
      <c r="I25" s="78" t="str">
        <f t="shared" si="0"/>
        <v>OK</v>
      </c>
      <c r="K25" s="79">
        <f>SUM(((Tabl.A.3.!C30/Tabl.A.3.!B30-1)*100)-Tabl.A.3.!D30)</f>
        <v>-6.2172489379008766E-15</v>
      </c>
      <c r="L25" s="79">
        <f>SUM(((Tabl.A.3.!F30/Tabl.A.3.!E30-1)*100)-Tabl.A.3.!G30)</f>
        <v>0</v>
      </c>
      <c r="N25" s="80">
        <f>SUM(((Tabl.A.3.!B30/Tabl.A.3.!$B$31)*100)-Tabl.A.4.!B30)</f>
        <v>-8.8817841970012523E-16</v>
      </c>
      <c r="O25" s="80">
        <f>SUM(((Tabl.A.3.!C30/Tabl.A.3.!$C$31)*100)-Tabl.A.4.!C30)</f>
        <v>2.886579864025407E-15</v>
      </c>
      <c r="P25" s="81">
        <f>SUM((Tabl.A.4.!C30-Tabl.A.4.!B30)-Tabl.A.4.!D30)</f>
        <v>-4.5102810375396984E-15</v>
      </c>
      <c r="Q25" s="80">
        <f>SUM(Tabl.A.3.!B30/(Tabl.A.3.!$B$31+Tabl.A.14.!$B$37)*100-Tabl.A.4.!E30)</f>
        <v>4.4408920985006262E-16</v>
      </c>
      <c r="R25" s="80">
        <f>SUM(Tabl.A.3.!C30/(Tabl.A.3.!$C$31+Tabl.A.14.!$C$37)*100-Tabl.A.4.!F30)</f>
        <v>-4.4408920985006262E-16</v>
      </c>
      <c r="S25" s="81">
        <f>SUM((Tabl.A.4.!F30-Tabl.A.4.!E30)-Tabl.A.4.!G30)</f>
        <v>7.0603245472256049E-16</v>
      </c>
      <c r="U25" s="80">
        <f>SUM(((Tabl.A.3.!E30/Tabl.A.3.!$E$31)*100)-Tabl.A.5.!B30)</f>
        <v>3.3306690738754696E-15</v>
      </c>
      <c r="V25" s="80">
        <f>SUM(((Tabl.A.3.!F30/Tabl.A.3.!$F$31)*100)-Tabl.A.5.!C30)</f>
        <v>1.1102230246251565E-15</v>
      </c>
      <c r="W25" s="81">
        <f>SUM((Tabl.A.5.!C30-Tabl.A.5.!B30)-Tabl.A.5.!D30)</f>
        <v>1.5473733405713119E-15</v>
      </c>
      <c r="X25" s="80">
        <f>SUM(Tabl.A.3.!E30/(Tabl.A.3.!$E$31+Tabl.A.14.!$E$37)*100)-Tabl.A.5.!E30</f>
        <v>0</v>
      </c>
      <c r="Y25" s="80">
        <f>SUM(Tabl.A.3.!F30/(Tabl.A.3.!$F$31+Tabl.A.14.!$F$37)*100)-Tabl.A.5.!F30</f>
        <v>0</v>
      </c>
      <c r="Z25" s="81">
        <f>SUM((Tabl.A.5.!F30-Tabl.A.5.!E30)-Tabl.A.5.!G30)</f>
        <v>-3.3480163086352377E-16</v>
      </c>
    </row>
    <row r="26" spans="1:31" s="88" customFormat="1" x14ac:dyDescent="0.2">
      <c r="A26" s="86"/>
      <c r="B26" s="82"/>
      <c r="C26" s="84"/>
      <c r="D26" s="84"/>
      <c r="E26" s="87"/>
      <c r="G26" s="89"/>
      <c r="H26" s="90"/>
      <c r="I26" s="82"/>
      <c r="K26" s="91"/>
      <c r="L26" s="91"/>
      <c r="N26" s="92"/>
      <c r="O26" s="92"/>
      <c r="P26" s="93"/>
      <c r="Q26" s="94"/>
      <c r="R26" s="94"/>
      <c r="S26" s="95"/>
      <c r="U26" s="94"/>
      <c r="V26" s="94"/>
      <c r="W26" s="95"/>
      <c r="X26" s="94"/>
      <c r="Y26" s="94"/>
      <c r="Z26" s="95"/>
    </row>
    <row r="27" spans="1:31" s="88" customFormat="1" x14ac:dyDescent="0.2">
      <c r="A27" s="86"/>
      <c r="B27" s="82"/>
      <c r="C27" s="84"/>
      <c r="D27" s="84"/>
      <c r="E27" s="87"/>
      <c r="G27" s="89"/>
      <c r="H27" s="90"/>
      <c r="I27" s="82"/>
      <c r="K27" s="96"/>
      <c r="L27" s="96"/>
      <c r="M27" s="97"/>
      <c r="N27" s="94"/>
      <c r="O27" s="94"/>
      <c r="P27" s="95"/>
      <c r="Q27" s="94"/>
      <c r="R27" s="94"/>
      <c r="S27" s="95"/>
      <c r="U27" s="94"/>
      <c r="V27" s="94"/>
      <c r="W27" s="95"/>
      <c r="X27" s="94"/>
      <c r="Y27" s="94"/>
      <c r="Z27" s="95"/>
    </row>
    <row r="28" spans="1:31" ht="15" customHeight="1" x14ac:dyDescent="0.2">
      <c r="A28" s="98"/>
      <c r="B28" s="82"/>
      <c r="C28" s="84"/>
      <c r="D28" s="84"/>
      <c r="E28" s="85"/>
      <c r="G28" s="89"/>
      <c r="H28" s="99"/>
      <c r="I28" s="82"/>
      <c r="K28" s="96"/>
      <c r="L28" s="96"/>
      <c r="M28" s="97"/>
      <c r="N28" s="94"/>
      <c r="O28" s="94"/>
      <c r="P28" s="95"/>
      <c r="Q28" s="94"/>
      <c r="R28" s="94"/>
      <c r="S28" s="95"/>
      <c r="T28" s="97"/>
      <c r="U28" s="94"/>
      <c r="V28" s="94"/>
      <c r="W28" s="95"/>
      <c r="X28" s="94"/>
      <c r="Y28" s="94"/>
      <c r="Z28" s="95"/>
      <c r="AA28" s="88"/>
      <c r="AB28" s="88"/>
      <c r="AC28" s="88"/>
      <c r="AD28" s="88"/>
      <c r="AE28" s="88"/>
    </row>
    <row r="29" spans="1:31" ht="11.65" customHeight="1" x14ac:dyDescent="0.2">
      <c r="G29" s="69" t="s">
        <v>225</v>
      </c>
      <c r="H29" s="69" t="s">
        <v>226</v>
      </c>
      <c r="I29" s="69" t="s">
        <v>227</v>
      </c>
      <c r="K29" s="100"/>
      <c r="L29" s="100"/>
      <c r="M29" s="101"/>
      <c r="N29" s="102"/>
      <c r="O29" s="102"/>
      <c r="P29" s="103"/>
      <c r="Q29" s="94"/>
      <c r="R29" s="104"/>
      <c r="S29" s="104"/>
      <c r="T29" s="104"/>
      <c r="U29" s="104"/>
      <c r="V29" s="104"/>
      <c r="W29" s="104"/>
      <c r="X29" s="104"/>
      <c r="Y29" s="104"/>
      <c r="Z29" s="104"/>
    </row>
    <row r="30" spans="1:31" ht="11.65" customHeight="1" x14ac:dyDescent="0.2">
      <c r="B30" s="74"/>
      <c r="C30" s="109" t="s">
        <v>228</v>
      </c>
      <c r="D30" s="109"/>
      <c r="G30" s="105">
        <f>SUM(Tabl.A.2.!B30)</f>
        <v>22</v>
      </c>
      <c r="H30" s="105">
        <f>SUM(Tabl.A.2.!C30)</f>
        <v>16</v>
      </c>
      <c r="I30" s="105">
        <f>SUM(Tabl.A.2.!D30)</f>
        <v>19</v>
      </c>
    </row>
    <row r="31" spans="1:31" ht="11.65" customHeight="1" x14ac:dyDescent="0.2">
      <c r="B31" s="81"/>
      <c r="C31" s="109"/>
      <c r="D31" s="109"/>
      <c r="G31" s="105">
        <f>COUNTA(Tabl.A.2.!B7:B29)</f>
        <v>22</v>
      </c>
      <c r="H31" s="105">
        <f>COUNTA(Tabl.A.2.!C7:C29)</f>
        <v>16</v>
      </c>
      <c r="I31" s="105">
        <f>COUNTA(Tabl.A.2.!D7:D29)</f>
        <v>19</v>
      </c>
    </row>
    <row r="32" spans="1:31" ht="11.65" customHeight="1" x14ac:dyDescent="0.2">
      <c r="G32" s="78" t="str">
        <f>IF(G30=G31,"OK","BŁĄD !!!")</f>
        <v>OK</v>
      </c>
      <c r="H32" s="78" t="str">
        <f>IF(H30=H31,"OK","BŁĄD !!!")</f>
        <v>OK</v>
      </c>
      <c r="I32" s="78" t="str">
        <f>IF(I30=I31,"OK","BŁĄD !!!")</f>
        <v>OK</v>
      </c>
    </row>
    <row r="33" spans="3:9" ht="11.65" customHeight="1" x14ac:dyDescent="0.2">
      <c r="G33" s="69" t="s">
        <v>229</v>
      </c>
      <c r="H33" s="69" t="s">
        <v>230</v>
      </c>
      <c r="I33" s="69" t="s">
        <v>231</v>
      </c>
    </row>
    <row r="34" spans="3:9" ht="11.65" customHeight="1" x14ac:dyDescent="0.2">
      <c r="G34" s="105">
        <f>SUM(Tabl.A.2.!E30)</f>
        <v>15</v>
      </c>
      <c r="H34" s="105">
        <f>SUM(Tabl.A.2.!F30)</f>
        <v>22</v>
      </c>
      <c r="I34" s="105">
        <f>SUM(Tabl.A.2.!H30)</f>
        <v>1</v>
      </c>
    </row>
    <row r="35" spans="3:9" ht="11.65" customHeight="1" x14ac:dyDescent="0.2">
      <c r="G35" s="105">
        <f>COUNTA(Tabl.A.2.!E7:E29)</f>
        <v>15</v>
      </c>
      <c r="H35" s="105">
        <f>COUNTA(Tabl.A.2.!F7:F29)</f>
        <v>22</v>
      </c>
      <c r="I35" s="105">
        <f>COUNTA(Tabl.A.2.!H7:H29)</f>
        <v>1</v>
      </c>
    </row>
    <row r="36" spans="3:9" ht="11.65" customHeight="1" x14ac:dyDescent="0.2">
      <c r="C36" s="65">
        <f>COUNTA(Tabl.A.1.!D7:D29)</f>
        <v>8</v>
      </c>
      <c r="G36" s="78" t="str">
        <f>IF(G34=G35,"OK","BŁĄD !!!")</f>
        <v>OK</v>
      </c>
      <c r="H36" s="78" t="str">
        <f>IF(H34=H35,"OK","BŁĄD !!!")</f>
        <v>OK</v>
      </c>
      <c r="I36" s="78" t="str">
        <f>IF(H34=H35,"OK","BŁĄD !!!")</f>
        <v>OK</v>
      </c>
    </row>
    <row r="76" spans="7:9" x14ac:dyDescent="0.2">
      <c r="G76" s="106"/>
      <c r="H76" s="106"/>
      <c r="I76" s="106"/>
    </row>
    <row r="77" spans="7:9" x14ac:dyDescent="0.2">
      <c r="G77" s="97"/>
      <c r="H77" s="97"/>
      <c r="I77" s="97"/>
    </row>
    <row r="78" spans="7:9" x14ac:dyDescent="0.2">
      <c r="G78" s="97"/>
      <c r="H78" s="97"/>
      <c r="I78" s="97"/>
    </row>
    <row r="79" spans="7:9" x14ac:dyDescent="0.2">
      <c r="G79" s="104"/>
    </row>
    <row r="80" spans="7:9" x14ac:dyDescent="0.2">
      <c r="G80" s="104"/>
    </row>
  </sheetData>
  <mergeCells count="6">
    <mergeCell ref="C30:D31"/>
    <mergeCell ref="C1:E1"/>
    <mergeCell ref="O1:S1"/>
    <mergeCell ref="V1:Z1"/>
    <mergeCell ref="G2:I2"/>
    <mergeCell ref="D9:D11"/>
  </mergeCells>
  <conditionalFormatting sqref="G32:I32 G36:I36 B3:B28 I3:I28">
    <cfRule type="cellIs" dxfId="12" priority="13" stopIfTrue="1" operator="equal">
      <formula>"BŁĄD !!!"</formula>
    </cfRule>
  </conditionalFormatting>
  <conditionalFormatting sqref="C5:E5">
    <cfRule type="cellIs" dxfId="11" priority="12" stopIfTrue="1" operator="equal">
      <formula>"BŁĄD !!!"</formula>
    </cfRule>
  </conditionalFormatting>
  <conditionalFormatting sqref="K3:L29 Q3:Q29 R3:R28">
    <cfRule type="cellIs" dxfId="10" priority="10" stopIfTrue="1" operator="lessThan">
      <formula>-0.1</formula>
    </cfRule>
    <cfRule type="cellIs" dxfId="9" priority="11" stopIfTrue="1" operator="greaterThan">
      <formula>0.1</formula>
    </cfRule>
  </conditionalFormatting>
  <conditionalFormatting sqref="N29:O29">
    <cfRule type="cellIs" dxfId="8" priority="8" stopIfTrue="1" operator="lessThan">
      <formula>0</formula>
    </cfRule>
    <cfRule type="cellIs" dxfId="7" priority="9" stopIfTrue="1" operator="greaterThan">
      <formula>0</formula>
    </cfRule>
  </conditionalFormatting>
  <conditionalFormatting sqref="N3:O28 R3:R28 U3:V28 X3:Y28">
    <cfRule type="cellIs" dxfId="6" priority="6" stopIfTrue="1" operator="lessThan">
      <formula>-0.1</formula>
    </cfRule>
    <cfRule type="cellIs" dxfId="5" priority="7" stopIfTrue="1" operator="greaterThan">
      <formula>0.1</formula>
    </cfRule>
  </conditionalFormatting>
  <conditionalFormatting sqref="B30">
    <cfRule type="cellIs" dxfId="4" priority="5" stopIfTrue="1" operator="equal">
      <formula>"BŁĄD !!!"</formula>
    </cfRule>
  </conditionalFormatting>
  <conditionalFormatting sqref="B31">
    <cfRule type="cellIs" dxfId="3" priority="3" stopIfTrue="1" operator="lessThan">
      <formula>0</formula>
    </cfRule>
    <cfRule type="cellIs" dxfId="2" priority="4" stopIfTrue="1" operator="greaterThan">
      <formula>0</formula>
    </cfRule>
  </conditionalFormatting>
  <conditionalFormatting sqref="W3:W28 S3:S28 Z3:Z28 P3:P29">
    <cfRule type="cellIs" dxfId="1" priority="1" stopIfTrue="1" operator="lessThan">
      <formula>-3</formula>
    </cfRule>
    <cfRule type="cellIs" dxfId="0" priority="2" stopIfTrue="1" operator="greaterThan">
      <formula>3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sqref="A1:G1"/>
    </sheetView>
  </sheetViews>
  <sheetFormatPr defaultRowHeight="12.75" x14ac:dyDescent="0.2"/>
  <cols>
    <col min="1" max="1" width="45.28515625" customWidth="1"/>
    <col min="2" max="4" width="16.42578125" customWidth="1"/>
    <col min="5" max="7" width="15" customWidth="1"/>
    <col min="8" max="8" width="4.7109375" customWidth="1"/>
  </cols>
  <sheetData>
    <row r="1" spans="1:7" s="1" customFormat="1" ht="16.5" customHeight="1" x14ac:dyDescent="0.15">
      <c r="A1" s="119" t="s">
        <v>85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86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39.950000000000003" customHeight="1" x14ac:dyDescent="0.15">
      <c r="A4" s="124" t="s">
        <v>6</v>
      </c>
      <c r="B4" s="130" t="s">
        <v>83</v>
      </c>
      <c r="C4" s="130"/>
      <c r="D4" s="130"/>
      <c r="E4" s="130" t="s">
        <v>84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62</v>
      </c>
      <c r="E5" s="129" t="s">
        <v>61</v>
      </c>
      <c r="F5" s="129"/>
      <c r="G5" s="128" t="s">
        <v>62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25">
        <v>186614.20746000001</v>
      </c>
      <c r="C8" s="25">
        <v>181407.62013</v>
      </c>
      <c r="D8" s="26">
        <v>-2.7900272979569398</v>
      </c>
      <c r="E8" s="25">
        <v>184051.65724</v>
      </c>
      <c r="F8" s="25">
        <v>182514.98183</v>
      </c>
      <c r="G8" s="26">
        <v>-0.83491528033144402</v>
      </c>
    </row>
    <row r="9" spans="1:7" s="1" customFormat="1" ht="14.85" customHeight="1" x14ac:dyDescent="0.2">
      <c r="A9" s="12" t="s">
        <v>21</v>
      </c>
      <c r="B9" s="27">
        <v>992447.92646999995</v>
      </c>
      <c r="C9" s="27">
        <v>1001202.48398</v>
      </c>
      <c r="D9" s="28">
        <v>0.88211756773364403</v>
      </c>
      <c r="E9" s="27">
        <v>1018352.01429</v>
      </c>
      <c r="F9" s="27">
        <v>993992.1851</v>
      </c>
      <c r="G9" s="28">
        <v>-2.3920833707962701</v>
      </c>
    </row>
    <row r="10" spans="1:7" s="1" customFormat="1" ht="14.85" customHeight="1" x14ac:dyDescent="0.2">
      <c r="A10" s="8" t="s">
        <v>22</v>
      </c>
      <c r="B10" s="25">
        <v>27093.027300000002</v>
      </c>
      <c r="C10" s="25">
        <v>27900.777119999999</v>
      </c>
      <c r="D10" s="26">
        <v>2.9813937403739201</v>
      </c>
      <c r="E10" s="25">
        <v>22858.797750000002</v>
      </c>
      <c r="F10" s="25">
        <v>22467.395680000001</v>
      </c>
      <c r="G10" s="26">
        <v>-1.71226008594438</v>
      </c>
    </row>
    <row r="11" spans="1:7" s="1" customFormat="1" ht="14.85" customHeight="1" x14ac:dyDescent="0.2">
      <c r="A11" s="12" t="s">
        <v>23</v>
      </c>
      <c r="B11" s="27">
        <v>156212.86645999999</v>
      </c>
      <c r="C11" s="27">
        <v>71972.250230000005</v>
      </c>
      <c r="D11" s="28">
        <v>-53.926810344761698</v>
      </c>
      <c r="E11" s="27">
        <v>148657.93744000001</v>
      </c>
      <c r="F11" s="27">
        <v>70707.851190000001</v>
      </c>
      <c r="G11" s="28">
        <v>-52.435872306826198</v>
      </c>
    </row>
    <row r="12" spans="1:7" s="1" customFormat="1" ht="14.85" customHeight="1" x14ac:dyDescent="0.2">
      <c r="A12" s="8" t="s">
        <v>232</v>
      </c>
      <c r="B12" s="25">
        <v>597535.36664999998</v>
      </c>
      <c r="C12" s="25">
        <v>310200.25767000002</v>
      </c>
      <c r="D12" s="26">
        <v>-48.086711685519901</v>
      </c>
      <c r="E12" s="25">
        <v>613655.32820999995</v>
      </c>
      <c r="F12" s="25">
        <v>315493.65159999998</v>
      </c>
      <c r="G12" s="26">
        <v>-48.587808644915</v>
      </c>
    </row>
    <row r="13" spans="1:7" s="1" customFormat="1" ht="14.85" customHeight="1" x14ac:dyDescent="0.2">
      <c r="A13" s="12" t="s">
        <v>24</v>
      </c>
      <c r="B13" s="27">
        <v>362436.02163999999</v>
      </c>
      <c r="C13" s="27">
        <v>351444.46679999999</v>
      </c>
      <c r="D13" s="28">
        <v>-3.0326883046182598</v>
      </c>
      <c r="E13" s="27">
        <v>425346.99245999998</v>
      </c>
      <c r="F13" s="27">
        <v>382051.22328999999</v>
      </c>
      <c r="G13" s="28">
        <v>-10.1789291889895</v>
      </c>
    </row>
    <row r="14" spans="1:7" s="1" customFormat="1" ht="14.85" customHeight="1" x14ac:dyDescent="0.2">
      <c r="A14" s="8" t="s">
        <v>25</v>
      </c>
      <c r="B14" s="25">
        <v>4884.6653900000001</v>
      </c>
      <c r="C14" s="25">
        <v>4837.9512299999997</v>
      </c>
      <c r="D14" s="26">
        <v>-0.95634309149680496</v>
      </c>
      <c r="E14" s="25">
        <v>5477.8957499999997</v>
      </c>
      <c r="F14" s="25">
        <v>5028.5579399999997</v>
      </c>
      <c r="G14" s="26">
        <v>-8.2027448222248402</v>
      </c>
    </row>
    <row r="15" spans="1:7" s="1" customFormat="1" ht="14.85" customHeight="1" x14ac:dyDescent="0.2">
      <c r="A15" s="12" t="s">
        <v>26</v>
      </c>
      <c r="B15" s="27">
        <v>935188.64632000006</v>
      </c>
      <c r="C15" s="27">
        <v>902322.34942999994</v>
      </c>
      <c r="D15" s="28">
        <v>-3.51440289820991</v>
      </c>
      <c r="E15" s="27">
        <v>937816.35068999999</v>
      </c>
      <c r="F15" s="27">
        <v>910328.73250000004</v>
      </c>
      <c r="G15" s="28">
        <v>-2.9310235601859298</v>
      </c>
    </row>
    <row r="16" spans="1:7" s="1" customFormat="1" ht="14.85" customHeight="1" x14ac:dyDescent="0.2">
      <c r="A16" s="8" t="s">
        <v>27</v>
      </c>
      <c r="B16" s="25">
        <v>355329.39620000002</v>
      </c>
      <c r="C16" s="25">
        <v>260700.92082999999</v>
      </c>
      <c r="D16" s="26">
        <v>-26.631198088867801</v>
      </c>
      <c r="E16" s="25">
        <v>414049.98226000002</v>
      </c>
      <c r="F16" s="25">
        <v>258034.60011999999</v>
      </c>
      <c r="G16" s="26">
        <v>-37.680325763673402</v>
      </c>
    </row>
    <row r="17" spans="1:7" s="1" customFormat="1" ht="14.85" customHeight="1" x14ac:dyDescent="0.2">
      <c r="A17" s="12" t="s">
        <v>28</v>
      </c>
      <c r="B17" s="27">
        <v>128407.86487999999</v>
      </c>
      <c r="C17" s="27">
        <v>137436.26626</v>
      </c>
      <c r="D17" s="28">
        <v>7.0310345775449701</v>
      </c>
      <c r="E17" s="27">
        <v>137443.13316999999</v>
      </c>
      <c r="F17" s="27">
        <v>134674.98534000001</v>
      </c>
      <c r="G17" s="28">
        <v>-2.0140313787638302</v>
      </c>
    </row>
    <row r="18" spans="1:7" s="1" customFormat="1" ht="14.85" customHeight="1" x14ac:dyDescent="0.2">
      <c r="A18" s="8" t="s">
        <v>29</v>
      </c>
      <c r="B18" s="25">
        <v>22772.599429999998</v>
      </c>
      <c r="C18" s="25">
        <v>25471.352210000001</v>
      </c>
      <c r="D18" s="26">
        <v>11.850877139852299</v>
      </c>
      <c r="E18" s="25">
        <v>21264.03282</v>
      </c>
      <c r="F18" s="25">
        <v>24583.761589999998</v>
      </c>
      <c r="G18" s="26">
        <v>15.611943407449999</v>
      </c>
    </row>
    <row r="19" spans="1:7" s="1" customFormat="1" ht="14.85" customHeight="1" x14ac:dyDescent="0.2">
      <c r="A19" s="12" t="s">
        <v>233</v>
      </c>
      <c r="B19" s="27">
        <v>6490.0891799999999</v>
      </c>
      <c r="C19" s="27">
        <v>8186.3069699999996</v>
      </c>
      <c r="D19" s="28">
        <v>26.135508202677698</v>
      </c>
      <c r="E19" s="27">
        <v>6572.4850500000002</v>
      </c>
      <c r="F19" s="27">
        <v>8174.9503599999998</v>
      </c>
      <c r="G19" s="28">
        <v>24.381421909814801</v>
      </c>
    </row>
    <row r="20" spans="1:7" s="1" customFormat="1" ht="14.85" customHeight="1" x14ac:dyDescent="0.2">
      <c r="A20" s="8" t="s">
        <v>30</v>
      </c>
      <c r="B20" s="25">
        <v>3104736.1934799999</v>
      </c>
      <c r="C20" s="25">
        <v>3179300.5603100001</v>
      </c>
      <c r="D20" s="26">
        <v>2.40163293057189</v>
      </c>
      <c r="E20" s="25">
        <v>3096994.7236500001</v>
      </c>
      <c r="F20" s="25">
        <v>3169974.23196</v>
      </c>
      <c r="G20" s="26">
        <v>2.3564621454694898</v>
      </c>
    </row>
    <row r="21" spans="1:7" s="1" customFormat="1" ht="14.85" customHeight="1" x14ac:dyDescent="0.2">
      <c r="A21" s="12" t="s">
        <v>31</v>
      </c>
      <c r="B21" s="27">
        <v>7593.8601699999999</v>
      </c>
      <c r="C21" s="27">
        <v>6078.2113099999997</v>
      </c>
      <c r="D21" s="28">
        <v>-19.958872379394901</v>
      </c>
      <c r="E21" s="27">
        <v>7705.7704700000004</v>
      </c>
      <c r="F21" s="27">
        <v>5821.4165899999998</v>
      </c>
      <c r="G21" s="28">
        <v>-24.453802346386301</v>
      </c>
    </row>
    <row r="22" spans="1:7" s="1" customFormat="1" ht="14.85" customHeight="1" x14ac:dyDescent="0.2">
      <c r="A22" s="8" t="s">
        <v>32</v>
      </c>
      <c r="B22" s="25">
        <v>7130.7627400000001</v>
      </c>
      <c r="C22" s="25">
        <v>6129.5569599999999</v>
      </c>
      <c r="D22" s="26">
        <v>-14.040654786952</v>
      </c>
      <c r="E22" s="25">
        <v>7868.02214</v>
      </c>
      <c r="F22" s="25">
        <v>7832.2005300000001</v>
      </c>
      <c r="G22" s="26">
        <v>-0.45528100153515499</v>
      </c>
    </row>
    <row r="23" spans="1:7" s="1" customFormat="1" ht="14.85" customHeight="1" x14ac:dyDescent="0.2">
      <c r="A23" s="12" t="s">
        <v>33</v>
      </c>
      <c r="B23" s="27">
        <v>39127.277889999998</v>
      </c>
      <c r="C23" s="27">
        <v>48167.003989999997</v>
      </c>
      <c r="D23" s="28">
        <v>23.1033861476736</v>
      </c>
      <c r="E23" s="27">
        <v>47015.981469999999</v>
      </c>
      <c r="F23" s="27">
        <v>48659.697769999999</v>
      </c>
      <c r="G23" s="28">
        <v>3.4960799468768502</v>
      </c>
    </row>
    <row r="24" spans="1:7" s="1" customFormat="1" ht="14.85" customHeight="1" x14ac:dyDescent="0.2">
      <c r="A24" s="8" t="s">
        <v>34</v>
      </c>
      <c r="B24" s="25">
        <v>12417.877640000001</v>
      </c>
      <c r="C24" s="25">
        <v>11685.25295</v>
      </c>
      <c r="D24" s="26">
        <v>-5.8997576819415398</v>
      </c>
      <c r="E24" s="25">
        <v>12405.895280000001</v>
      </c>
      <c r="F24" s="25">
        <v>11528.810520000001</v>
      </c>
      <c r="G24" s="26">
        <v>-7.0699029792229604</v>
      </c>
    </row>
    <row r="25" spans="1:7" s="1" customFormat="1" ht="14.85" customHeight="1" x14ac:dyDescent="0.2">
      <c r="A25" s="12" t="s">
        <v>35</v>
      </c>
      <c r="B25" s="27">
        <v>139259.19412</v>
      </c>
      <c r="C25" s="27">
        <v>157087.34982</v>
      </c>
      <c r="D25" s="28">
        <v>12.8021390707155</v>
      </c>
      <c r="E25" s="27">
        <v>140780.17360000001</v>
      </c>
      <c r="F25" s="27">
        <v>174668.14790000001</v>
      </c>
      <c r="G25" s="28">
        <v>24.071553140917601</v>
      </c>
    </row>
    <row r="26" spans="1:7" s="1" customFormat="1" ht="14.85" customHeight="1" x14ac:dyDescent="0.2">
      <c r="A26" s="8" t="s">
        <v>36</v>
      </c>
      <c r="B26" s="25">
        <v>101007.21635</v>
      </c>
      <c r="C26" s="25">
        <v>90879.824040000007</v>
      </c>
      <c r="D26" s="26">
        <v>-10.026404722319599</v>
      </c>
      <c r="E26" s="25">
        <v>97275.010450000002</v>
      </c>
      <c r="F26" s="25">
        <v>91417.56263</v>
      </c>
      <c r="G26" s="26">
        <v>-6.0215339920325901</v>
      </c>
    </row>
    <row r="27" spans="1:7" s="1" customFormat="1" ht="14.85" customHeight="1" x14ac:dyDescent="0.2">
      <c r="A27" s="12" t="s">
        <v>37</v>
      </c>
      <c r="B27" s="27">
        <v>413502.14032000001</v>
      </c>
      <c r="C27" s="27">
        <v>466559.91284</v>
      </c>
      <c r="D27" s="28">
        <v>12.8313175063471</v>
      </c>
      <c r="E27" s="27">
        <v>397968.15205999999</v>
      </c>
      <c r="F27" s="27">
        <v>467799.56605999998</v>
      </c>
      <c r="G27" s="28">
        <v>17.546985515934399</v>
      </c>
    </row>
    <row r="28" spans="1:7" s="1" customFormat="1" ht="14.85" customHeight="1" x14ac:dyDescent="0.2">
      <c r="A28" s="8" t="s">
        <v>38</v>
      </c>
      <c r="B28" s="25">
        <v>372277.55868000002</v>
      </c>
      <c r="C28" s="25">
        <v>398974.96195000003</v>
      </c>
      <c r="D28" s="26">
        <v>7.17137056680561</v>
      </c>
      <c r="E28" s="25">
        <v>399663.87899</v>
      </c>
      <c r="F28" s="25">
        <v>430223.59882999997</v>
      </c>
      <c r="G28" s="26">
        <v>7.6463552115913398</v>
      </c>
    </row>
    <row r="29" spans="1:7" s="1" customFormat="1" ht="14.85" customHeight="1" x14ac:dyDescent="0.2">
      <c r="A29" s="12" t="s">
        <v>39</v>
      </c>
      <c r="B29" s="27">
        <v>110669.8867</v>
      </c>
      <c r="C29" s="27">
        <v>144366.36069</v>
      </c>
      <c r="D29" s="28">
        <v>30.447735147089499</v>
      </c>
      <c r="E29" s="27">
        <v>102848.67170000001</v>
      </c>
      <c r="F29" s="27">
        <v>138602.58603999999</v>
      </c>
      <c r="G29" s="28">
        <v>34.763613130844199</v>
      </c>
    </row>
    <row r="30" spans="1:7" s="1" customFormat="1" ht="14.85" customHeight="1" x14ac:dyDescent="0.2">
      <c r="A30" s="8" t="s">
        <v>40</v>
      </c>
      <c r="B30" s="25">
        <v>196374.12716</v>
      </c>
      <c r="C30" s="25">
        <v>206149.65794</v>
      </c>
      <c r="D30" s="26">
        <v>4.9780136117601597</v>
      </c>
      <c r="E30" s="25">
        <v>207928.98805000001</v>
      </c>
      <c r="F30" s="25">
        <v>219255.28628</v>
      </c>
      <c r="G30" s="26">
        <v>5.4471953796439303</v>
      </c>
    </row>
    <row r="31" spans="1:7" s="1" customFormat="1" ht="19.149999999999999" customHeight="1" x14ac:dyDescent="0.15">
      <c r="A31" s="19" t="s">
        <v>56</v>
      </c>
      <c r="B31" s="29">
        <v>8279508.7726299996</v>
      </c>
      <c r="C31" s="29">
        <v>7998461.6556599997</v>
      </c>
      <c r="D31" s="30">
        <v>-3.3944902371390602</v>
      </c>
      <c r="E31" s="29">
        <v>8454001.8749899995</v>
      </c>
      <c r="F31" s="29">
        <v>8073835.9816500004</v>
      </c>
      <c r="G31" s="30">
        <v>-4.4968749588838897</v>
      </c>
    </row>
    <row r="32" spans="1:7" s="1" customFormat="1" ht="14.85" customHeight="1" x14ac:dyDescent="0.15"/>
    <row r="33" spans="1:7" s="1" customFormat="1" ht="15.95" customHeight="1" x14ac:dyDescent="0.15">
      <c r="A33" s="131" t="s">
        <v>87</v>
      </c>
      <c r="B33" s="131"/>
      <c r="C33" s="131"/>
      <c r="D33" s="131"/>
      <c r="E33" s="131"/>
      <c r="F33" s="131"/>
      <c r="G33" s="131"/>
    </row>
    <row r="34" spans="1:7" s="1" customFormat="1" ht="15.95" customHeight="1" x14ac:dyDescent="0.15">
      <c r="A34" s="131" t="s">
        <v>88</v>
      </c>
      <c r="B34" s="131"/>
      <c r="C34" s="131"/>
      <c r="D34" s="131"/>
      <c r="E34" s="131"/>
      <c r="F34" s="131"/>
      <c r="G34" s="131"/>
    </row>
    <row r="35" spans="1:7" s="1" customFormat="1" ht="28.7" customHeight="1" x14ac:dyDescent="0.15"/>
  </sheetData>
  <mergeCells count="12">
    <mergeCell ref="A1:G1"/>
    <mergeCell ref="A2:G2"/>
    <mergeCell ref="A33:G33"/>
    <mergeCell ref="A34:G34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2.75" x14ac:dyDescent="0.2"/>
  <cols>
    <col min="1" max="1" width="44.140625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91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92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89</v>
      </c>
      <c r="C4" s="130"/>
      <c r="D4" s="130"/>
      <c r="E4" s="130" t="s">
        <v>90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31">
        <v>2.2539284948510501</v>
      </c>
      <c r="C8" s="31">
        <v>2.2680313782792099</v>
      </c>
      <c r="D8" s="31">
        <v>1.41028834281642E-2</v>
      </c>
      <c r="E8" s="31">
        <v>0.89524382745451103</v>
      </c>
      <c r="F8" s="31">
        <v>0.81267946705204197</v>
      </c>
      <c r="G8" s="31">
        <v>-8.2564360402468895E-2</v>
      </c>
    </row>
    <row r="9" spans="1:7" s="1" customFormat="1" ht="14.85" customHeight="1" x14ac:dyDescent="0.2">
      <c r="A9" s="12" t="s">
        <v>21</v>
      </c>
      <c r="B9" s="32">
        <v>11.9867972089212</v>
      </c>
      <c r="C9" s="32">
        <v>12.517438066</v>
      </c>
      <c r="D9" s="32">
        <v>0.53064085707879705</v>
      </c>
      <c r="E9" s="32">
        <v>4.7610677254181599</v>
      </c>
      <c r="F9" s="32">
        <v>4.4852399282288502</v>
      </c>
      <c r="G9" s="32">
        <v>-0.27582779718931799</v>
      </c>
    </row>
    <row r="10" spans="1:7" s="1" customFormat="1" ht="14.85" customHeight="1" x14ac:dyDescent="0.2">
      <c r="A10" s="8" t="s">
        <v>22</v>
      </c>
      <c r="B10" s="31">
        <v>0.32722988819774901</v>
      </c>
      <c r="C10" s="31">
        <v>0.34882679096494001</v>
      </c>
      <c r="D10" s="31">
        <v>2.15969027671906E-2</v>
      </c>
      <c r="E10" s="31">
        <v>0.12997330582442701</v>
      </c>
      <c r="F10" s="31">
        <v>0.124991379435828</v>
      </c>
      <c r="G10" s="31">
        <v>-4.9819263885983603E-3</v>
      </c>
    </row>
    <row r="11" spans="1:7" s="1" customFormat="1" ht="14.85" customHeight="1" x14ac:dyDescent="0.2">
      <c r="A11" s="12" t="s">
        <v>23</v>
      </c>
      <c r="B11" s="32">
        <v>1.88674075660625</v>
      </c>
      <c r="C11" s="32">
        <v>0.89982615818467804</v>
      </c>
      <c r="D11" s="32">
        <v>-0.98691459842157003</v>
      </c>
      <c r="E11" s="32">
        <v>0.74939955735828301</v>
      </c>
      <c r="F11" s="32">
        <v>0.32242509943924802</v>
      </c>
      <c r="G11" s="32">
        <v>-0.42697445791903499</v>
      </c>
    </row>
    <row r="12" spans="1:7" s="1" customFormat="1" ht="14.85" customHeight="1" x14ac:dyDescent="0.2">
      <c r="A12" s="8" t="s">
        <v>232</v>
      </c>
      <c r="B12" s="31">
        <v>7.21703887343297</v>
      </c>
      <c r="C12" s="31">
        <v>3.87824898117116</v>
      </c>
      <c r="D12" s="31">
        <v>-3.33878989226181</v>
      </c>
      <c r="E12" s="31">
        <v>2.8665547814404402</v>
      </c>
      <c r="F12" s="31">
        <v>1.38965154772444</v>
      </c>
      <c r="G12" s="31">
        <v>-1.476903233716</v>
      </c>
    </row>
    <row r="13" spans="1:7" s="1" customFormat="1" ht="14.85" customHeight="1" x14ac:dyDescent="0.2">
      <c r="A13" s="12" t="s">
        <v>24</v>
      </c>
      <c r="B13" s="32">
        <v>4.3775063423825804</v>
      </c>
      <c r="C13" s="32">
        <v>4.3939007515439599</v>
      </c>
      <c r="D13" s="32">
        <v>1.6394409161380599E-2</v>
      </c>
      <c r="E13" s="32">
        <v>1.73871333612114</v>
      </c>
      <c r="F13" s="32">
        <v>1.5744195407708801</v>
      </c>
      <c r="G13" s="32">
        <v>-0.16429379535026101</v>
      </c>
    </row>
    <row r="14" spans="1:7" s="1" customFormat="1" ht="14.85" customHeight="1" x14ac:dyDescent="0.2">
      <c r="A14" s="8" t="s">
        <v>25</v>
      </c>
      <c r="B14" s="31">
        <v>5.8997043473732302E-2</v>
      </c>
      <c r="C14" s="31">
        <v>6.0486021416086798E-2</v>
      </c>
      <c r="D14" s="31">
        <v>1.4889779423544901E-3</v>
      </c>
      <c r="E14" s="31">
        <v>2.34331919262659E-2</v>
      </c>
      <c r="F14" s="31">
        <v>2.16733102192876E-2</v>
      </c>
      <c r="G14" s="31">
        <v>-1.7598817069782999E-3</v>
      </c>
    </row>
    <row r="15" spans="1:7" s="1" customFormat="1" ht="14.85" customHeight="1" x14ac:dyDescent="0.2">
      <c r="A15" s="12" t="s">
        <v>26</v>
      </c>
      <c r="B15" s="32">
        <v>11.295218979796299</v>
      </c>
      <c r="C15" s="32">
        <v>11.2811986638891</v>
      </c>
      <c r="D15" s="32">
        <v>-1.40203159071373E-2</v>
      </c>
      <c r="E15" s="32">
        <v>4.48637793723704</v>
      </c>
      <c r="F15" s="32">
        <v>4.0422714631194898</v>
      </c>
      <c r="G15" s="32">
        <v>-0.444106474117554</v>
      </c>
    </row>
    <row r="16" spans="1:7" s="1" customFormat="1" ht="14.85" customHeight="1" x14ac:dyDescent="0.2">
      <c r="A16" s="8" t="s">
        <v>27</v>
      </c>
      <c r="B16" s="31">
        <v>4.2916724404548097</v>
      </c>
      <c r="C16" s="31">
        <v>3.2593882680617501</v>
      </c>
      <c r="D16" s="31">
        <v>-1.03228417239306</v>
      </c>
      <c r="E16" s="31">
        <v>1.7046207413193499</v>
      </c>
      <c r="F16" s="31">
        <v>1.16790179623256</v>
      </c>
      <c r="G16" s="31">
        <v>-0.53671894508678997</v>
      </c>
    </row>
    <row r="17" spans="1:7" s="1" customFormat="1" ht="14.85" customHeight="1" x14ac:dyDescent="0.2">
      <c r="A17" s="12" t="s">
        <v>28</v>
      </c>
      <c r="B17" s="32">
        <v>1.5509116350535701</v>
      </c>
      <c r="C17" s="32">
        <v>1.7182837422586801</v>
      </c>
      <c r="D17" s="32">
        <v>0.16737210720510301</v>
      </c>
      <c r="E17" s="32">
        <v>0.61601069926614904</v>
      </c>
      <c r="F17" s="32">
        <v>0.61569426652396997</v>
      </c>
      <c r="G17" s="32">
        <v>-3.1643274217918802E-4</v>
      </c>
    </row>
    <row r="18" spans="1:7" s="1" customFormat="1" ht="14.85" customHeight="1" x14ac:dyDescent="0.2">
      <c r="A18" s="8" t="s">
        <v>29</v>
      </c>
      <c r="B18" s="31">
        <v>0.27504771183141402</v>
      </c>
      <c r="C18" s="31">
        <v>0.318453138947982</v>
      </c>
      <c r="D18" s="31">
        <v>4.3405427116568002E-2</v>
      </c>
      <c r="E18" s="31">
        <v>0.109246929010866</v>
      </c>
      <c r="F18" s="31">
        <v>0.114107913020873</v>
      </c>
      <c r="G18" s="31">
        <v>4.8609840100073904E-3</v>
      </c>
    </row>
    <row r="19" spans="1:7" s="1" customFormat="1" ht="14.85" customHeight="1" x14ac:dyDescent="0.2">
      <c r="A19" s="12" t="s">
        <v>233</v>
      </c>
      <c r="B19" s="32">
        <v>7.8387370050921695E-2</v>
      </c>
      <c r="C19" s="32">
        <v>0.10234851803292799</v>
      </c>
      <c r="D19" s="32">
        <v>2.3961147982006201E-2</v>
      </c>
      <c r="E19" s="32">
        <v>3.113488708661E-2</v>
      </c>
      <c r="F19" s="32">
        <v>3.6673451648483499E-2</v>
      </c>
      <c r="G19" s="32">
        <v>5.5385645618735296E-3</v>
      </c>
    </row>
    <row r="20" spans="1:7" s="1" customFormat="1" ht="14.85" customHeight="1" x14ac:dyDescent="0.2">
      <c r="A20" s="8" t="s">
        <v>30</v>
      </c>
      <c r="B20" s="31">
        <v>37.499038635522503</v>
      </c>
      <c r="C20" s="31">
        <v>39.748900440876803</v>
      </c>
      <c r="D20" s="31">
        <v>2.2498618053542701</v>
      </c>
      <c r="E20" s="31">
        <v>14.8943424561249</v>
      </c>
      <c r="F20" s="31">
        <v>14.2427990792196</v>
      </c>
      <c r="G20" s="31">
        <v>-0.65154337690529496</v>
      </c>
    </row>
    <row r="21" spans="1:7" s="1" customFormat="1" ht="14.85" customHeight="1" x14ac:dyDescent="0.2">
      <c r="A21" s="12" t="s">
        <v>31</v>
      </c>
      <c r="B21" s="32">
        <v>9.1718728472194103E-2</v>
      </c>
      <c r="C21" s="32">
        <v>7.5992254156758199E-2</v>
      </c>
      <c r="D21" s="32">
        <v>-1.57264743154359E-2</v>
      </c>
      <c r="E21" s="32">
        <v>3.6430004640468597E-2</v>
      </c>
      <c r="F21" s="32">
        <v>2.7229493030671299E-2</v>
      </c>
      <c r="G21" s="32">
        <v>-9.2005116097972992E-3</v>
      </c>
    </row>
    <row r="22" spans="1:7" s="1" customFormat="1" ht="14.85" customHeight="1" x14ac:dyDescent="0.2">
      <c r="A22" s="8" t="s">
        <v>32</v>
      </c>
      <c r="B22" s="31">
        <v>8.6125432508418004E-2</v>
      </c>
      <c r="C22" s="31">
        <v>7.6634198223135899E-2</v>
      </c>
      <c r="D22" s="31">
        <v>-9.4912342852821793E-3</v>
      </c>
      <c r="E22" s="31">
        <v>3.4208388605117102E-2</v>
      </c>
      <c r="F22" s="31">
        <v>2.74595139936691E-2</v>
      </c>
      <c r="G22" s="31">
        <v>-6.7488746114480096E-3</v>
      </c>
    </row>
    <row r="23" spans="1:7" s="1" customFormat="1" ht="14.85" customHeight="1" x14ac:dyDescent="0.2">
      <c r="A23" s="12" t="s">
        <v>33</v>
      </c>
      <c r="B23" s="32">
        <v>0.47257970206330402</v>
      </c>
      <c r="C23" s="32">
        <v>0.60220334938925801</v>
      </c>
      <c r="D23" s="32">
        <v>0.129623647325953</v>
      </c>
      <c r="E23" s="32">
        <v>0.187705183291728</v>
      </c>
      <c r="F23" s="32">
        <v>0.21578109620773001</v>
      </c>
      <c r="G23" s="32">
        <v>2.8075912916001498E-2</v>
      </c>
    </row>
    <row r="24" spans="1:7" s="1" customFormat="1" ht="14.85" customHeight="1" x14ac:dyDescent="0.2">
      <c r="A24" s="8" t="s">
        <v>34</v>
      </c>
      <c r="B24" s="31">
        <v>0.14998326568661199</v>
      </c>
      <c r="C24" s="31">
        <v>0.14609375468757901</v>
      </c>
      <c r="D24" s="31">
        <v>-3.8895109990329099E-3</v>
      </c>
      <c r="E24" s="31">
        <v>5.9572250465861697E-2</v>
      </c>
      <c r="F24" s="31">
        <v>5.2348215212619197E-2</v>
      </c>
      <c r="G24" s="31">
        <v>-7.2240352532425001E-3</v>
      </c>
    </row>
    <row r="25" spans="1:7" s="1" customFormat="1" ht="14.85" customHeight="1" x14ac:dyDescent="0.2">
      <c r="A25" s="12" t="s">
        <v>35</v>
      </c>
      <c r="B25" s="32">
        <v>1.68197411156029</v>
      </c>
      <c r="C25" s="32">
        <v>1.96396953042638</v>
      </c>
      <c r="D25" s="32">
        <v>0.28199541886608898</v>
      </c>
      <c r="E25" s="32">
        <v>0.66806775137387198</v>
      </c>
      <c r="F25" s="32">
        <v>0.70372823170741505</v>
      </c>
      <c r="G25" s="32">
        <v>3.5660480333542299E-2</v>
      </c>
    </row>
    <row r="26" spans="1:7" s="1" customFormat="1" ht="14.85" customHeight="1" x14ac:dyDescent="0.2">
      <c r="A26" s="8" t="s">
        <v>36</v>
      </c>
      <c r="B26" s="31">
        <v>1.2199662941828699</v>
      </c>
      <c r="C26" s="31">
        <v>1.13621628698676</v>
      </c>
      <c r="D26" s="31">
        <v>-8.3750007196109699E-2</v>
      </c>
      <c r="E26" s="31">
        <v>0.48456164295573401</v>
      </c>
      <c r="F26" s="31">
        <v>0.40712825025588201</v>
      </c>
      <c r="G26" s="31">
        <v>-7.7433392699852596E-2</v>
      </c>
    </row>
    <row r="27" spans="1:7" s="1" customFormat="1" ht="14.85" customHeight="1" x14ac:dyDescent="0.2">
      <c r="A27" s="12" t="s">
        <v>37</v>
      </c>
      <c r="B27" s="32">
        <v>4.9942834976748296</v>
      </c>
      <c r="C27" s="32">
        <v>5.8331205790034097</v>
      </c>
      <c r="D27" s="32">
        <v>0.83883708132857404</v>
      </c>
      <c r="E27" s="32">
        <v>1.98369268770737</v>
      </c>
      <c r="F27" s="32">
        <v>2.0901198143878599</v>
      </c>
      <c r="G27" s="32">
        <v>0.106427126680482</v>
      </c>
    </row>
    <row r="28" spans="1:7" s="1" customFormat="1" ht="14.85" customHeight="1" x14ac:dyDescent="0.2">
      <c r="A28" s="8" t="s">
        <v>38</v>
      </c>
      <c r="B28" s="31">
        <v>4.49637253734977</v>
      </c>
      <c r="C28" s="31">
        <v>4.9881462101861898</v>
      </c>
      <c r="D28" s="31">
        <v>0.49177367283642398</v>
      </c>
      <c r="E28" s="31">
        <v>1.7859261148674399</v>
      </c>
      <c r="F28" s="31">
        <v>1.78734917095698</v>
      </c>
      <c r="G28" s="31">
        <v>1.4230560895417399E-3</v>
      </c>
    </row>
    <row r="29" spans="1:7" s="1" customFormat="1" ht="14.85" customHeight="1" x14ac:dyDescent="0.2">
      <c r="A29" s="12" t="s">
        <v>39</v>
      </c>
      <c r="B29" s="32">
        <v>1.3366721352581601</v>
      </c>
      <c r="C29" s="32">
        <v>1.8049265834492201</v>
      </c>
      <c r="D29" s="32">
        <v>0.46825444819106099</v>
      </c>
      <c r="E29" s="32">
        <v>0.53091634501891705</v>
      </c>
      <c r="F29" s="32">
        <v>0.64674007068565198</v>
      </c>
      <c r="G29" s="32">
        <v>0.115823725666735</v>
      </c>
    </row>
    <row r="30" spans="1:7" s="1" customFormat="1" ht="14.85" customHeight="1" x14ac:dyDescent="0.2">
      <c r="A30" s="8" t="s">
        <v>40</v>
      </c>
      <c r="B30" s="31">
        <v>2.37180891466851</v>
      </c>
      <c r="C30" s="31">
        <v>2.5773663338639801</v>
      </c>
      <c r="D30" s="31">
        <v>0.205557419195461</v>
      </c>
      <c r="E30" s="31">
        <v>0.94206506355867803</v>
      </c>
      <c r="F30" s="31">
        <v>0.92352015878705795</v>
      </c>
      <c r="G30" s="31">
        <v>-1.8544904771619599E-2</v>
      </c>
    </row>
    <row r="31" spans="1:7" s="1" customFormat="1" ht="19.149999999999999" customHeight="1" x14ac:dyDescent="0.15">
      <c r="A31" s="19" t="s">
        <v>56</v>
      </c>
      <c r="B31" s="33">
        <v>100</v>
      </c>
      <c r="C31" s="33">
        <v>100</v>
      </c>
      <c r="D31" s="33">
        <v>0</v>
      </c>
      <c r="E31" s="33">
        <v>39.719264808073397</v>
      </c>
      <c r="F31" s="33">
        <v>35.831932257861098</v>
      </c>
      <c r="G31" s="33">
        <v>-3.88733255021224</v>
      </c>
    </row>
    <row r="32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2.75" x14ac:dyDescent="0.2"/>
  <cols>
    <col min="1" max="1" width="43.7109375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93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94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89</v>
      </c>
      <c r="C4" s="130"/>
      <c r="D4" s="130"/>
      <c r="E4" s="130" t="s">
        <v>90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31">
        <v>2.17709506055933</v>
      </c>
      <c r="C8" s="31">
        <v>2.2605733166343098</v>
      </c>
      <c r="D8" s="31">
        <v>8.3478256074989002E-2</v>
      </c>
      <c r="E8" s="31">
        <v>0.84177559819849601</v>
      </c>
      <c r="F8" s="31">
        <v>0.76184369921444905</v>
      </c>
      <c r="G8" s="31">
        <v>-7.9931898984046901E-2</v>
      </c>
    </row>
    <row r="9" spans="1:7" s="1" customFormat="1" ht="14.85" customHeight="1" x14ac:dyDescent="0.2">
      <c r="A9" s="12" t="s">
        <v>21</v>
      </c>
      <c r="B9" s="32">
        <v>12.045798301780099</v>
      </c>
      <c r="C9" s="32">
        <v>12.3112754254498</v>
      </c>
      <c r="D9" s="32">
        <v>0.26547712366973703</v>
      </c>
      <c r="E9" s="32">
        <v>4.65751783417958</v>
      </c>
      <c r="F9" s="32">
        <v>4.14906587773807</v>
      </c>
      <c r="G9" s="32">
        <v>-0.50845195644151098</v>
      </c>
    </row>
    <row r="10" spans="1:7" s="1" customFormat="1" ht="14.85" customHeight="1" x14ac:dyDescent="0.2">
      <c r="A10" s="8" t="s">
        <v>22</v>
      </c>
      <c r="B10" s="31">
        <v>0.27039026118061998</v>
      </c>
      <c r="C10" s="31">
        <v>0.278274115687553</v>
      </c>
      <c r="D10" s="31">
        <v>7.8838545069326409E-3</v>
      </c>
      <c r="E10" s="31">
        <v>0.104546617176141</v>
      </c>
      <c r="F10" s="31">
        <v>9.3782130458248597E-2</v>
      </c>
      <c r="G10" s="31">
        <v>-1.07644867178929E-2</v>
      </c>
    </row>
    <row r="11" spans="1:7" s="1" customFormat="1" ht="14.85" customHeight="1" x14ac:dyDescent="0.2">
      <c r="A11" s="12" t="s">
        <v>23</v>
      </c>
      <c r="B11" s="32">
        <v>1.7584327474516399</v>
      </c>
      <c r="C11" s="32">
        <v>0.87576526635793595</v>
      </c>
      <c r="D11" s="32">
        <v>-0.88266748109370596</v>
      </c>
      <c r="E11" s="32">
        <v>0.67989947002940998</v>
      </c>
      <c r="F11" s="32">
        <v>0.295144707431574</v>
      </c>
      <c r="G11" s="32">
        <v>-0.38475476259783598</v>
      </c>
    </row>
    <row r="12" spans="1:7" s="1" customFormat="1" ht="14.85" customHeight="1" x14ac:dyDescent="0.2">
      <c r="A12" s="8" t="s">
        <v>232</v>
      </c>
      <c r="B12" s="31">
        <v>7.2587555253023401</v>
      </c>
      <c r="C12" s="31">
        <v>3.9076054098330202</v>
      </c>
      <c r="D12" s="31">
        <v>-3.35115011546932</v>
      </c>
      <c r="E12" s="31">
        <v>2.8066038020949802</v>
      </c>
      <c r="F12" s="31">
        <v>1.31691573044395</v>
      </c>
      <c r="G12" s="31">
        <v>-1.4896880716510399</v>
      </c>
    </row>
    <row r="13" spans="1:7" s="1" customFormat="1" ht="14.85" customHeight="1" x14ac:dyDescent="0.2">
      <c r="A13" s="12" t="s">
        <v>24</v>
      </c>
      <c r="B13" s="32">
        <v>5.0313094171215003</v>
      </c>
      <c r="C13" s="32">
        <v>4.7319666160956899</v>
      </c>
      <c r="D13" s="32">
        <v>-0.29934280102580602</v>
      </c>
      <c r="E13" s="32">
        <v>1.9453599298650199</v>
      </c>
      <c r="F13" s="32">
        <v>1.59473657626509</v>
      </c>
      <c r="G13" s="32">
        <v>-0.35062335359993402</v>
      </c>
    </row>
    <row r="14" spans="1:7" s="1" customFormat="1" ht="14.85" customHeight="1" x14ac:dyDescent="0.2">
      <c r="A14" s="8" t="s">
        <v>25</v>
      </c>
      <c r="B14" s="31">
        <v>6.4796481370622799E-2</v>
      </c>
      <c r="C14" s="31">
        <v>6.2282141369093602E-2</v>
      </c>
      <c r="D14" s="31">
        <v>-2.5143400015292198E-3</v>
      </c>
      <c r="E14" s="31">
        <v>2.5053612887670901E-2</v>
      </c>
      <c r="F14" s="31">
        <v>2.09899217275877E-2</v>
      </c>
      <c r="G14" s="31">
        <v>-4.0636911600831901E-3</v>
      </c>
    </row>
    <row r="15" spans="1:7" s="1" customFormat="1" ht="14.85" customHeight="1" x14ac:dyDescent="0.2">
      <c r="A15" s="12" t="s">
        <v>26</v>
      </c>
      <c r="B15" s="32">
        <v>11.093164687653999</v>
      </c>
      <c r="C15" s="32">
        <v>11.2750461437286</v>
      </c>
      <c r="D15" s="32">
        <v>0.18188145607456699</v>
      </c>
      <c r="E15" s="32">
        <v>4.2891812626984498</v>
      </c>
      <c r="F15" s="32">
        <v>3.79984263272685</v>
      </c>
      <c r="G15" s="32">
        <v>-0.48933862997159699</v>
      </c>
    </row>
    <row r="16" spans="1:7" s="1" customFormat="1" ht="14.85" customHeight="1" x14ac:dyDescent="0.2">
      <c r="A16" s="8" t="s">
        <v>27</v>
      </c>
      <c r="B16" s="31">
        <v>4.8976802747691597</v>
      </c>
      <c r="C16" s="31">
        <v>3.1959356210165102</v>
      </c>
      <c r="D16" s="31">
        <v>-1.7017446537526499</v>
      </c>
      <c r="E16" s="31">
        <v>1.8936921119188901</v>
      </c>
      <c r="F16" s="31">
        <v>1.0770734123286601</v>
      </c>
      <c r="G16" s="31">
        <v>-0.81661869959023203</v>
      </c>
    </row>
    <row r="17" spans="1:7" s="1" customFormat="1" ht="14.85" customHeight="1" x14ac:dyDescent="0.2">
      <c r="A17" s="12" t="s">
        <v>28</v>
      </c>
      <c r="B17" s="32">
        <v>1.6257759958228399</v>
      </c>
      <c r="C17" s="32">
        <v>1.6680421257762199</v>
      </c>
      <c r="D17" s="32">
        <v>4.2266129953382997E-2</v>
      </c>
      <c r="E17" s="32">
        <v>0.62860762775738799</v>
      </c>
      <c r="F17" s="32">
        <v>0.56215269559976899</v>
      </c>
      <c r="G17" s="32">
        <v>-6.6454932157619204E-2</v>
      </c>
    </row>
    <row r="18" spans="1:7" s="1" customFormat="1" ht="14.85" customHeight="1" x14ac:dyDescent="0.2">
      <c r="A18" s="8" t="s">
        <v>29</v>
      </c>
      <c r="B18" s="31">
        <v>0.25152623733035501</v>
      </c>
      <c r="C18" s="31">
        <v>0.30448676002179498</v>
      </c>
      <c r="D18" s="31">
        <v>5.2960522691440498E-2</v>
      </c>
      <c r="E18" s="31">
        <v>9.7252826818219104E-2</v>
      </c>
      <c r="F18" s="31">
        <v>0.102616145165422</v>
      </c>
      <c r="G18" s="31">
        <v>5.3633183472030898E-3</v>
      </c>
    </row>
    <row r="19" spans="1:7" s="1" customFormat="1" ht="14.85" customHeight="1" x14ac:dyDescent="0.2">
      <c r="A19" s="12" t="s">
        <v>233</v>
      </c>
      <c r="B19" s="32">
        <v>7.7744068988721104E-2</v>
      </c>
      <c r="C19" s="32">
        <v>0.10125237097434001</v>
      </c>
      <c r="D19" s="32">
        <v>2.3508301985618901E-2</v>
      </c>
      <c r="E19" s="32">
        <v>3.0059808303709398E-2</v>
      </c>
      <c r="F19" s="32">
        <v>3.4123414750455203E-2</v>
      </c>
      <c r="G19" s="32">
        <v>4.0636064467458799E-3</v>
      </c>
    </row>
    <row r="20" spans="1:7" s="1" customFormat="1" ht="14.85" customHeight="1" x14ac:dyDescent="0.2">
      <c r="A20" s="8" t="s">
        <v>30</v>
      </c>
      <c r="B20" s="31">
        <v>36.633475712987902</v>
      </c>
      <c r="C20" s="31">
        <v>39.262306531426098</v>
      </c>
      <c r="D20" s="31">
        <v>2.6288308184382601</v>
      </c>
      <c r="E20" s="31">
        <v>14.164363555382799</v>
      </c>
      <c r="F20" s="31">
        <v>13.231926886639499</v>
      </c>
      <c r="G20" s="31">
        <v>-0.93243666874335596</v>
      </c>
    </row>
    <row r="21" spans="1:7" s="1" customFormat="1" ht="14.85" customHeight="1" x14ac:dyDescent="0.2">
      <c r="A21" s="12" t="s">
        <v>31</v>
      </c>
      <c r="B21" s="32">
        <v>9.1149382078994604E-2</v>
      </c>
      <c r="C21" s="32">
        <v>7.2102239917069905E-2</v>
      </c>
      <c r="D21" s="32">
        <v>-1.9047142161924699E-2</v>
      </c>
      <c r="E21" s="32">
        <v>3.5242983650542403E-2</v>
      </c>
      <c r="F21" s="32">
        <v>2.42994273956363E-2</v>
      </c>
      <c r="G21" s="32">
        <v>-1.09435562549061E-2</v>
      </c>
    </row>
    <row r="22" spans="1:7" s="1" customFormat="1" ht="14.85" customHeight="1" x14ac:dyDescent="0.2">
      <c r="A22" s="8" t="s">
        <v>32</v>
      </c>
      <c r="B22" s="31">
        <v>9.3068611248791594E-2</v>
      </c>
      <c r="C22" s="31">
        <v>9.7007179088116499E-2</v>
      </c>
      <c r="D22" s="31">
        <v>3.9385678393248002E-3</v>
      </c>
      <c r="E22" s="31">
        <v>3.5985055189701999E-2</v>
      </c>
      <c r="F22" s="31">
        <v>3.2692727823967503E-2</v>
      </c>
      <c r="G22" s="31">
        <v>-3.2923273657344499E-3</v>
      </c>
    </row>
    <row r="23" spans="1:7" s="1" customFormat="1" ht="14.85" customHeight="1" x14ac:dyDescent="0.2">
      <c r="A23" s="12" t="s">
        <v>33</v>
      </c>
      <c r="B23" s="32">
        <v>0.556138763218048</v>
      </c>
      <c r="C23" s="32">
        <v>0.60268375380169303</v>
      </c>
      <c r="D23" s="32">
        <v>4.6544990583644801E-2</v>
      </c>
      <c r="E23" s="32">
        <v>0.21503151082845801</v>
      </c>
      <c r="F23" s="32">
        <v>0.203112554268465</v>
      </c>
      <c r="G23" s="32">
        <v>-1.19189565599922E-2</v>
      </c>
    </row>
    <row r="24" spans="1:7" s="1" customFormat="1" ht="14.85" customHeight="1" x14ac:dyDescent="0.2">
      <c r="A24" s="8" t="s">
        <v>34</v>
      </c>
      <c r="B24" s="31">
        <v>0.14674583071363101</v>
      </c>
      <c r="C24" s="31">
        <v>0.14279223093214199</v>
      </c>
      <c r="D24" s="31">
        <v>-3.9535997814893302E-3</v>
      </c>
      <c r="E24" s="31">
        <v>5.6739396303791198E-2</v>
      </c>
      <c r="F24" s="31">
        <v>4.81229078623263E-2</v>
      </c>
      <c r="G24" s="31">
        <v>-8.6164884414648407E-3</v>
      </c>
    </row>
    <row r="25" spans="1:7" s="1" customFormat="1" ht="14.85" customHeight="1" x14ac:dyDescent="0.2">
      <c r="A25" s="12" t="s">
        <v>35</v>
      </c>
      <c r="B25" s="32">
        <v>1.6652489043854899</v>
      </c>
      <c r="C25" s="32">
        <v>2.16338489284376</v>
      </c>
      <c r="D25" s="32">
        <v>0.49813598845827001</v>
      </c>
      <c r="E25" s="32">
        <v>0.64386986036262295</v>
      </c>
      <c r="F25" s="32">
        <v>0.72908988948106102</v>
      </c>
      <c r="G25" s="32">
        <v>8.5220029118437804E-2</v>
      </c>
    </row>
    <row r="26" spans="1:7" s="1" customFormat="1" ht="14.85" customHeight="1" x14ac:dyDescent="0.2">
      <c r="A26" s="8" t="s">
        <v>36</v>
      </c>
      <c r="B26" s="31">
        <v>1.15063861930022</v>
      </c>
      <c r="C26" s="31">
        <v>1.1322692563704699</v>
      </c>
      <c r="D26" s="31">
        <v>-1.83693629297529E-2</v>
      </c>
      <c r="E26" s="31">
        <v>0.44489536980663402</v>
      </c>
      <c r="F26" s="31">
        <v>0.38159001189325997</v>
      </c>
      <c r="G26" s="31">
        <v>-6.3305357913374605E-2</v>
      </c>
    </row>
    <row r="27" spans="1:7" s="1" customFormat="1" ht="14.85" customHeight="1" x14ac:dyDescent="0.2">
      <c r="A27" s="12" t="s">
        <v>37</v>
      </c>
      <c r="B27" s="32">
        <v>4.7074528483052998</v>
      </c>
      <c r="C27" s="32">
        <v>5.7940186935083</v>
      </c>
      <c r="D27" s="32">
        <v>1.086565845203</v>
      </c>
      <c r="E27" s="32">
        <v>1.8201405208072801</v>
      </c>
      <c r="F27" s="32">
        <v>1.95266245173241</v>
      </c>
      <c r="G27" s="32">
        <v>0.13252193092513201</v>
      </c>
    </row>
    <row r="28" spans="1:7" s="1" customFormat="1" ht="14.85" customHeight="1" x14ac:dyDescent="0.2">
      <c r="A28" s="8" t="s">
        <v>38</v>
      </c>
      <c r="B28" s="31">
        <v>4.72751112313271</v>
      </c>
      <c r="C28" s="31">
        <v>5.3286145496118698</v>
      </c>
      <c r="D28" s="31">
        <v>0.60110342647915804</v>
      </c>
      <c r="E28" s="31">
        <v>1.82789606928909</v>
      </c>
      <c r="F28" s="31">
        <v>1.7958149776837999</v>
      </c>
      <c r="G28" s="31">
        <v>-3.2081091605290102E-2</v>
      </c>
    </row>
    <row r="29" spans="1:7" s="1" customFormat="1" ht="14.85" customHeight="1" x14ac:dyDescent="0.2">
      <c r="A29" s="12" t="s">
        <v>39</v>
      </c>
      <c r="B29" s="32">
        <v>1.2165678837174601</v>
      </c>
      <c r="C29" s="32">
        <v>1.71668815610092</v>
      </c>
      <c r="D29" s="32">
        <v>0.50012027238346302</v>
      </c>
      <c r="E29" s="32">
        <v>0.47038697419222503</v>
      </c>
      <c r="F29" s="32">
        <v>0.57854706397612599</v>
      </c>
      <c r="G29" s="32">
        <v>0.108160089783901</v>
      </c>
    </row>
    <row r="30" spans="1:7" s="1" customFormat="1" ht="14.85" customHeight="1" x14ac:dyDescent="0.2">
      <c r="A30" s="8" t="s">
        <v>40</v>
      </c>
      <c r="B30" s="31">
        <v>2.4595332615802898</v>
      </c>
      <c r="C30" s="31">
        <v>2.71562720345469</v>
      </c>
      <c r="D30" s="31">
        <v>0.25609394187439999</v>
      </c>
      <c r="E30" s="31">
        <v>0.95098056123646502</v>
      </c>
      <c r="F30" s="31">
        <v>0.91520299702006203</v>
      </c>
      <c r="G30" s="31">
        <v>-3.5777564216402498E-2</v>
      </c>
    </row>
    <row r="31" spans="1:7" s="1" customFormat="1" ht="19.149999999999999" customHeight="1" x14ac:dyDescent="0.15">
      <c r="A31" s="19" t="s">
        <v>56</v>
      </c>
      <c r="B31" s="33">
        <v>100</v>
      </c>
      <c r="C31" s="33">
        <v>100</v>
      </c>
      <c r="D31" s="33">
        <v>0</v>
      </c>
      <c r="E31" s="33">
        <v>38.6650823589776</v>
      </c>
      <c r="F31" s="33">
        <v>33.701348839626696</v>
      </c>
      <c r="G31" s="33">
        <v>-4.9637335193508898</v>
      </c>
    </row>
    <row r="32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sqref="A1:F1"/>
    </sheetView>
  </sheetViews>
  <sheetFormatPr defaultRowHeight="12.75" x14ac:dyDescent="0.2"/>
  <cols>
    <col min="1" max="1" width="44.7109375" customWidth="1"/>
    <col min="2" max="6" width="15" customWidth="1"/>
    <col min="7" max="7" width="4.7109375" customWidth="1"/>
  </cols>
  <sheetData>
    <row r="1" spans="1:6" s="1" customFormat="1" ht="16.5" customHeight="1" x14ac:dyDescent="0.15">
      <c r="A1" s="119" t="s">
        <v>99</v>
      </c>
      <c r="B1" s="119"/>
      <c r="C1" s="119"/>
      <c r="D1" s="119"/>
      <c r="E1" s="119"/>
      <c r="F1" s="119"/>
    </row>
    <row r="2" spans="1:6" s="1" customFormat="1" ht="16.5" customHeight="1" x14ac:dyDescent="0.15">
      <c r="A2" s="120" t="s">
        <v>100</v>
      </c>
      <c r="B2" s="120"/>
      <c r="C2" s="120"/>
      <c r="D2" s="120"/>
      <c r="E2" s="120"/>
      <c r="F2" s="120"/>
    </row>
    <row r="3" spans="1:6" s="1" customFormat="1" ht="14.45" customHeight="1" x14ac:dyDescent="0.15"/>
    <row r="4" spans="1:6" s="1" customFormat="1" ht="27.2" customHeight="1" x14ac:dyDescent="0.15">
      <c r="A4" s="124" t="s">
        <v>6</v>
      </c>
      <c r="B4" s="130" t="s">
        <v>95</v>
      </c>
      <c r="C4" s="130"/>
      <c r="D4" s="130"/>
      <c r="E4" s="130" t="s">
        <v>96</v>
      </c>
      <c r="F4" s="130"/>
    </row>
    <row r="5" spans="1:6" s="1" customFormat="1" ht="27.2" customHeight="1" x14ac:dyDescent="0.15">
      <c r="A5" s="124"/>
      <c r="B5" s="7" t="s">
        <v>97</v>
      </c>
      <c r="C5" s="7" t="s">
        <v>98</v>
      </c>
      <c r="D5" s="7" t="s">
        <v>62</v>
      </c>
      <c r="E5" s="7" t="s">
        <v>97</v>
      </c>
      <c r="F5" s="7" t="s">
        <v>98</v>
      </c>
    </row>
    <row r="6" spans="1:6" s="1" customFormat="1" ht="22.9" customHeight="1" x14ac:dyDescent="0.15">
      <c r="A6" s="125" t="s">
        <v>18</v>
      </c>
      <c r="B6" s="125"/>
      <c r="C6" s="125"/>
      <c r="D6" s="125"/>
      <c r="E6" s="125"/>
      <c r="F6" s="125"/>
    </row>
    <row r="7" spans="1:6" s="1" customFormat="1" ht="14.85" customHeight="1" x14ac:dyDescent="0.2">
      <c r="A7" s="8" t="s">
        <v>19</v>
      </c>
      <c r="B7" s="25">
        <v>347467.55</v>
      </c>
      <c r="C7" s="25">
        <v>69493.509999999995</v>
      </c>
      <c r="D7" s="26">
        <v>-80</v>
      </c>
      <c r="E7" s="26">
        <v>100</v>
      </c>
      <c r="F7" s="26">
        <v>100</v>
      </c>
    </row>
    <row r="8" spans="1:6" s="1" customFormat="1" ht="14.85" customHeight="1" x14ac:dyDescent="0.2">
      <c r="A8" s="12" t="s">
        <v>21</v>
      </c>
      <c r="B8" s="27">
        <v>95480</v>
      </c>
      <c r="C8" s="27">
        <v>95480</v>
      </c>
      <c r="D8" s="28">
        <v>0</v>
      </c>
      <c r="E8" s="28">
        <v>91.398722245496401</v>
      </c>
      <c r="F8" s="28">
        <v>91.398722245496401</v>
      </c>
    </row>
    <row r="9" spans="1:6" s="1" customFormat="1" ht="14.85" customHeight="1" x14ac:dyDescent="0.2">
      <c r="A9" s="8" t="s">
        <v>22</v>
      </c>
      <c r="B9" s="25">
        <v>37692.31</v>
      </c>
      <c r="C9" s="25">
        <v>37692.31</v>
      </c>
      <c r="D9" s="26">
        <v>0</v>
      </c>
      <c r="E9" s="26">
        <v>100</v>
      </c>
      <c r="F9" s="26">
        <v>100</v>
      </c>
    </row>
    <row r="10" spans="1:6" s="1" customFormat="1" ht="14.85" customHeight="1" x14ac:dyDescent="0.2">
      <c r="A10" s="12" t="s">
        <v>23</v>
      </c>
      <c r="B10" s="27">
        <v>89000</v>
      </c>
      <c r="C10" s="27">
        <v>89000</v>
      </c>
      <c r="D10" s="28">
        <v>0</v>
      </c>
      <c r="E10" s="28">
        <v>100</v>
      </c>
      <c r="F10" s="28">
        <v>100</v>
      </c>
    </row>
    <row r="11" spans="1:6" s="1" customFormat="1" ht="14.85" customHeight="1" x14ac:dyDescent="0.2">
      <c r="A11" s="8" t="s">
        <v>232</v>
      </c>
      <c r="B11" s="25">
        <v>224263.74600000001</v>
      </c>
      <c r="C11" s="25">
        <v>224263.74600000001</v>
      </c>
      <c r="D11" s="26">
        <v>0</v>
      </c>
      <c r="E11" s="26">
        <v>100</v>
      </c>
      <c r="F11" s="26">
        <v>100</v>
      </c>
    </row>
    <row r="12" spans="1:6" s="1" customFormat="1" ht="14.85" customHeight="1" x14ac:dyDescent="0.2">
      <c r="A12" s="12" t="s">
        <v>24</v>
      </c>
      <c r="B12" s="27">
        <v>63500</v>
      </c>
      <c r="C12" s="27">
        <v>63500</v>
      </c>
      <c r="D12" s="28">
        <v>0</v>
      </c>
      <c r="E12" s="28">
        <v>100</v>
      </c>
      <c r="F12" s="28">
        <v>100</v>
      </c>
    </row>
    <row r="13" spans="1:6" s="1" customFormat="1" ht="14.85" customHeight="1" x14ac:dyDescent="0.2">
      <c r="A13" s="8" t="s">
        <v>25</v>
      </c>
      <c r="B13" s="25">
        <v>24800</v>
      </c>
      <c r="C13" s="25">
        <v>24800</v>
      </c>
      <c r="D13" s="26">
        <v>0</v>
      </c>
      <c r="E13" s="26">
        <v>100</v>
      </c>
      <c r="F13" s="26">
        <v>100</v>
      </c>
    </row>
    <row r="14" spans="1:6" s="1" customFormat="1" ht="14.85" customHeight="1" x14ac:dyDescent="0.2">
      <c r="A14" s="12" t="s">
        <v>26</v>
      </c>
      <c r="B14" s="27">
        <v>59460</v>
      </c>
      <c r="C14" s="27">
        <v>59460</v>
      </c>
      <c r="D14" s="28">
        <v>0</v>
      </c>
      <c r="E14" s="28">
        <v>100</v>
      </c>
      <c r="F14" s="28">
        <v>100</v>
      </c>
    </row>
    <row r="15" spans="1:6" s="1" customFormat="1" ht="14.85" customHeight="1" x14ac:dyDescent="0.2">
      <c r="A15" s="8" t="s">
        <v>27</v>
      </c>
      <c r="B15" s="25">
        <v>95500</v>
      </c>
      <c r="C15" s="25">
        <v>95500</v>
      </c>
      <c r="D15" s="26">
        <v>0</v>
      </c>
      <c r="E15" s="26">
        <v>100</v>
      </c>
      <c r="F15" s="26">
        <v>100</v>
      </c>
    </row>
    <row r="16" spans="1:6" s="1" customFormat="1" ht="14.85" customHeight="1" x14ac:dyDescent="0.2">
      <c r="A16" s="12" t="s">
        <v>28</v>
      </c>
      <c r="B16" s="27">
        <v>89308.936289999998</v>
      </c>
      <c r="C16" s="27">
        <v>89308.936289999998</v>
      </c>
      <c r="D16" s="28">
        <v>0</v>
      </c>
      <c r="E16" s="28">
        <v>100</v>
      </c>
      <c r="F16" s="28">
        <v>100</v>
      </c>
    </row>
    <row r="17" spans="1:6" s="1" customFormat="1" ht="14.85" customHeight="1" x14ac:dyDescent="0.2">
      <c r="A17" s="8" t="s">
        <v>29</v>
      </c>
      <c r="B17" s="25">
        <v>30000</v>
      </c>
      <c r="C17" s="25">
        <v>30000</v>
      </c>
      <c r="D17" s="26">
        <v>0</v>
      </c>
      <c r="E17" s="26">
        <v>100</v>
      </c>
      <c r="F17" s="26">
        <v>100</v>
      </c>
    </row>
    <row r="18" spans="1:6" s="1" customFormat="1" ht="14.85" customHeight="1" x14ac:dyDescent="0.2">
      <c r="A18" s="12" t="s">
        <v>233</v>
      </c>
      <c r="B18" s="27">
        <v>30500</v>
      </c>
      <c r="C18" s="27">
        <v>30500</v>
      </c>
      <c r="D18" s="28">
        <v>0</v>
      </c>
      <c r="E18" s="28">
        <v>100</v>
      </c>
      <c r="F18" s="28">
        <v>100</v>
      </c>
    </row>
    <row r="19" spans="1:6" s="1" customFormat="1" ht="14.85" customHeight="1" x14ac:dyDescent="0.2">
      <c r="A19" s="8" t="s">
        <v>30</v>
      </c>
      <c r="B19" s="25">
        <v>295000</v>
      </c>
      <c r="C19" s="25">
        <v>295000</v>
      </c>
      <c r="D19" s="26">
        <v>0</v>
      </c>
      <c r="E19" s="26">
        <v>100</v>
      </c>
      <c r="F19" s="26">
        <v>100</v>
      </c>
    </row>
    <row r="20" spans="1:6" s="1" customFormat="1" ht="14.85" customHeight="1" x14ac:dyDescent="0.2">
      <c r="A20" s="12" t="s">
        <v>31</v>
      </c>
      <c r="B20" s="27">
        <v>4054.4</v>
      </c>
      <c r="C20" s="27">
        <v>4054.4</v>
      </c>
      <c r="D20" s="28">
        <v>0</v>
      </c>
      <c r="E20" s="28">
        <v>100</v>
      </c>
      <c r="F20" s="28">
        <v>100</v>
      </c>
    </row>
    <row r="21" spans="1:6" s="1" customFormat="1" ht="14.85" customHeight="1" x14ac:dyDescent="0.2">
      <c r="A21" s="8" t="s">
        <v>32</v>
      </c>
      <c r="B21" s="25">
        <v>21030</v>
      </c>
      <c r="C21" s="25">
        <v>21030</v>
      </c>
      <c r="D21" s="26">
        <v>0</v>
      </c>
      <c r="E21" s="26">
        <v>100</v>
      </c>
      <c r="F21" s="26">
        <v>100</v>
      </c>
    </row>
    <row r="22" spans="1:6" s="1" customFormat="1" ht="14.85" customHeight="1" x14ac:dyDescent="0.2">
      <c r="A22" s="12" t="s">
        <v>33</v>
      </c>
      <c r="B22" s="27">
        <v>24250</v>
      </c>
      <c r="C22" s="27">
        <v>24250</v>
      </c>
      <c r="D22" s="28">
        <v>0</v>
      </c>
      <c r="E22" s="28">
        <v>100</v>
      </c>
      <c r="F22" s="28">
        <v>100</v>
      </c>
    </row>
    <row r="23" spans="1:6" s="1" customFormat="1" ht="14.85" customHeight="1" x14ac:dyDescent="0.2">
      <c r="A23" s="8" t="s">
        <v>34</v>
      </c>
      <c r="B23" s="25">
        <v>29780</v>
      </c>
      <c r="C23" s="25">
        <v>30480</v>
      </c>
      <c r="D23" s="26">
        <v>2.35057085292144</v>
      </c>
      <c r="E23" s="26">
        <v>100</v>
      </c>
      <c r="F23" s="26">
        <v>100</v>
      </c>
    </row>
    <row r="24" spans="1:6" s="1" customFormat="1" ht="14.85" customHeight="1" x14ac:dyDescent="0.2">
      <c r="A24" s="12" t="s">
        <v>35</v>
      </c>
      <c r="B24" s="27">
        <v>64000</v>
      </c>
      <c r="C24" s="27">
        <v>64000</v>
      </c>
      <c r="D24" s="28">
        <v>0</v>
      </c>
      <c r="E24" s="28">
        <v>100</v>
      </c>
      <c r="F24" s="28">
        <v>100</v>
      </c>
    </row>
    <row r="25" spans="1:6" s="1" customFormat="1" ht="14.85" customHeight="1" x14ac:dyDescent="0.2">
      <c r="A25" s="8" t="s">
        <v>36</v>
      </c>
      <c r="B25" s="25">
        <v>307200</v>
      </c>
      <c r="C25" s="25">
        <v>307200</v>
      </c>
      <c r="D25" s="26">
        <v>0</v>
      </c>
      <c r="E25" s="26">
        <v>100</v>
      </c>
      <c r="F25" s="26">
        <v>100</v>
      </c>
    </row>
    <row r="26" spans="1:6" s="1" customFormat="1" ht="14.85" customHeight="1" x14ac:dyDescent="0.2">
      <c r="A26" s="12" t="s">
        <v>37</v>
      </c>
      <c r="B26" s="27">
        <v>311592.90000000002</v>
      </c>
      <c r="C26" s="27">
        <v>311592.90000000002</v>
      </c>
      <c r="D26" s="28">
        <v>0</v>
      </c>
      <c r="E26" s="28">
        <v>100</v>
      </c>
      <c r="F26" s="28">
        <v>100</v>
      </c>
    </row>
    <row r="27" spans="1:6" s="1" customFormat="1" ht="14.85" customHeight="1" x14ac:dyDescent="0.2">
      <c r="A27" s="8" t="s">
        <v>38</v>
      </c>
      <c r="B27" s="25">
        <v>496772.60800000001</v>
      </c>
      <c r="C27" s="25">
        <v>496772.60800000001</v>
      </c>
      <c r="D27" s="26">
        <v>0</v>
      </c>
      <c r="E27" s="26">
        <v>100</v>
      </c>
      <c r="F27" s="26">
        <v>100</v>
      </c>
    </row>
    <row r="28" spans="1:6" s="1" customFormat="1" ht="14.85" customHeight="1" x14ac:dyDescent="0.2">
      <c r="A28" s="12" t="s">
        <v>39</v>
      </c>
      <c r="B28" s="27">
        <v>60000</v>
      </c>
      <c r="C28" s="27">
        <v>60000</v>
      </c>
      <c r="D28" s="28">
        <v>0</v>
      </c>
      <c r="E28" s="28">
        <v>100</v>
      </c>
      <c r="F28" s="28">
        <v>100</v>
      </c>
    </row>
    <row r="29" spans="1:6" s="1" customFormat="1" ht="14.85" customHeight="1" x14ac:dyDescent="0.2">
      <c r="A29" s="8" t="s">
        <v>40</v>
      </c>
      <c r="B29" s="25">
        <v>141000</v>
      </c>
      <c r="C29" s="25">
        <v>40185</v>
      </c>
      <c r="D29" s="26">
        <v>-71.5</v>
      </c>
      <c r="E29" s="26">
        <v>100</v>
      </c>
      <c r="F29" s="26">
        <v>100</v>
      </c>
    </row>
    <row r="30" spans="1:6" s="1" customFormat="1" ht="19.149999999999999" customHeight="1" x14ac:dyDescent="0.15">
      <c r="A30" s="19" t="s">
        <v>56</v>
      </c>
      <c r="B30" s="29">
        <v>2941652.4502900001</v>
      </c>
      <c r="C30" s="29">
        <v>2563563.41029</v>
      </c>
      <c r="D30" s="30">
        <v>-12.852947327707801</v>
      </c>
      <c r="E30" s="30">
        <v>99.720820180535299</v>
      </c>
      <c r="F30" s="30">
        <v>99.679645138987595</v>
      </c>
    </row>
    <row r="31" spans="1:6" s="1" customFormat="1" ht="28.7" customHeight="1" x14ac:dyDescent="0.15"/>
  </sheetData>
  <mergeCells count="6">
    <mergeCell ref="A1:F1"/>
    <mergeCell ref="A2:F2"/>
    <mergeCell ref="A4:A5"/>
    <mergeCell ref="A6:F6"/>
    <mergeCell ref="B4:D4"/>
    <mergeCell ref="E4:F4"/>
  </mergeCells>
  <pageMargins left="0.7" right="0.7" top="0.75" bottom="0.75" header="0.3" footer="0.3"/>
  <pageSetup paperSize="8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sqref="A1:F1"/>
    </sheetView>
  </sheetViews>
  <sheetFormatPr defaultRowHeight="12.75" x14ac:dyDescent="0.2"/>
  <cols>
    <col min="1" max="1" width="45.85546875" customWidth="1"/>
    <col min="2" max="5" width="24" customWidth="1"/>
    <col min="6" max="6" width="0.140625" customWidth="1"/>
    <col min="7" max="7" width="4.7109375" customWidth="1"/>
  </cols>
  <sheetData>
    <row r="1" spans="1:6" s="37" customFormat="1" ht="16.5" customHeight="1" x14ac:dyDescent="0.2">
      <c r="A1" s="119" t="s">
        <v>111</v>
      </c>
      <c r="B1" s="119"/>
      <c r="C1" s="119"/>
      <c r="D1" s="119"/>
      <c r="E1" s="119"/>
      <c r="F1" s="119"/>
    </row>
    <row r="2" spans="1:6" s="37" customFormat="1" ht="16.5" customHeight="1" x14ac:dyDescent="0.2">
      <c r="A2" s="120" t="s">
        <v>112</v>
      </c>
      <c r="B2" s="120"/>
      <c r="C2" s="120"/>
      <c r="D2" s="120"/>
      <c r="E2" s="120"/>
      <c r="F2" s="120"/>
    </row>
    <row r="3" spans="1:6" s="37" customFormat="1" ht="16.5" customHeight="1" x14ac:dyDescent="0.2">
      <c r="A3" s="121" t="s">
        <v>45</v>
      </c>
      <c r="B3" s="121"/>
      <c r="C3" s="121"/>
      <c r="D3" s="121"/>
      <c r="E3" s="121"/>
      <c r="F3" s="121"/>
    </row>
    <row r="4" spans="1:6" s="37" customFormat="1" ht="86.85" customHeight="1" x14ac:dyDescent="0.2">
      <c r="A4" s="38" t="s">
        <v>6</v>
      </c>
      <c r="B4" s="39" t="s">
        <v>101</v>
      </c>
      <c r="C4" s="39" t="s">
        <v>102</v>
      </c>
      <c r="D4" s="39" t="s">
        <v>103</v>
      </c>
      <c r="E4" s="39" t="s">
        <v>104</v>
      </c>
    </row>
    <row r="5" spans="1:6" s="37" customFormat="1" ht="15.4" customHeight="1" x14ac:dyDescent="0.2">
      <c r="A5" s="40" t="s">
        <v>19</v>
      </c>
      <c r="B5" s="41">
        <v>69493.509999999995</v>
      </c>
      <c r="C5" s="25">
        <v>69493.509999999995</v>
      </c>
      <c r="D5" s="10" t="s">
        <v>105</v>
      </c>
      <c r="E5" s="26">
        <v>100</v>
      </c>
    </row>
    <row r="6" spans="1:6" s="37" customFormat="1" ht="15.4" customHeight="1" x14ac:dyDescent="0.2">
      <c r="A6" s="42" t="s">
        <v>21</v>
      </c>
      <c r="B6" s="43">
        <v>95480</v>
      </c>
      <c r="C6" s="44">
        <v>92924</v>
      </c>
      <c r="D6" s="45" t="s">
        <v>106</v>
      </c>
      <c r="E6" s="46">
        <v>97.322999581064096</v>
      </c>
    </row>
    <row r="7" spans="1:6" s="37" customFormat="1" ht="15.4" customHeight="1" x14ac:dyDescent="0.2">
      <c r="A7" s="64" t="s">
        <v>22</v>
      </c>
      <c r="B7" s="41">
        <v>37692.31</v>
      </c>
      <c r="C7" s="25">
        <v>37692.31</v>
      </c>
      <c r="D7" s="10" t="s">
        <v>107</v>
      </c>
      <c r="E7" s="26">
        <v>100</v>
      </c>
    </row>
    <row r="8" spans="1:6" s="37" customFormat="1" ht="15.4" customHeight="1" x14ac:dyDescent="0.2">
      <c r="A8" s="63" t="s">
        <v>23</v>
      </c>
      <c r="B8" s="43">
        <v>89000</v>
      </c>
      <c r="C8" s="44">
        <v>89000</v>
      </c>
      <c r="D8" s="45" t="s">
        <v>107</v>
      </c>
      <c r="E8" s="46">
        <v>100</v>
      </c>
    </row>
    <row r="9" spans="1:6" s="37" customFormat="1" ht="15.4" customHeight="1" x14ac:dyDescent="0.2">
      <c r="A9" s="64" t="s">
        <v>232</v>
      </c>
      <c r="B9" s="41">
        <v>224263.74600000001</v>
      </c>
      <c r="C9" s="25">
        <v>224206.98300000001</v>
      </c>
      <c r="D9" s="10" t="s">
        <v>106</v>
      </c>
      <c r="E9" s="26">
        <v>99.974689176912307</v>
      </c>
    </row>
    <row r="10" spans="1:6" s="37" customFormat="1" ht="15.4" customHeight="1" x14ac:dyDescent="0.2">
      <c r="A10" s="63" t="s">
        <v>24</v>
      </c>
      <c r="B10" s="43">
        <v>63500</v>
      </c>
      <c r="C10" s="44">
        <v>63500</v>
      </c>
      <c r="D10" s="45" t="s">
        <v>105</v>
      </c>
      <c r="E10" s="46">
        <v>100</v>
      </c>
    </row>
    <row r="11" spans="1:6" s="37" customFormat="1" ht="15.4" customHeight="1" x14ac:dyDescent="0.2">
      <c r="A11" s="64" t="s">
        <v>25</v>
      </c>
      <c r="B11" s="41">
        <v>24800</v>
      </c>
      <c r="C11" s="25">
        <v>24800</v>
      </c>
      <c r="D11" s="10" t="s">
        <v>108</v>
      </c>
      <c r="E11" s="26">
        <v>100</v>
      </c>
    </row>
    <row r="12" spans="1:6" s="37" customFormat="1" ht="15.4" customHeight="1" x14ac:dyDescent="0.2">
      <c r="A12" s="63" t="s">
        <v>26</v>
      </c>
      <c r="B12" s="43">
        <v>59460</v>
      </c>
      <c r="C12" s="44">
        <v>59460</v>
      </c>
      <c r="D12" s="45" t="s">
        <v>105</v>
      </c>
      <c r="E12" s="46">
        <v>100</v>
      </c>
    </row>
    <row r="13" spans="1:6" s="37" customFormat="1" ht="15.4" customHeight="1" x14ac:dyDescent="0.2">
      <c r="A13" s="64" t="s">
        <v>27</v>
      </c>
      <c r="B13" s="41">
        <v>95500</v>
      </c>
      <c r="C13" s="25">
        <v>17466.099999999999</v>
      </c>
      <c r="D13" s="10" t="s">
        <v>105</v>
      </c>
      <c r="E13" s="26">
        <v>18.289109947644</v>
      </c>
    </row>
    <row r="14" spans="1:6" s="37" customFormat="1" ht="15.4" customHeight="1" x14ac:dyDescent="0.2">
      <c r="A14" s="63" t="s">
        <v>32</v>
      </c>
      <c r="B14" s="43">
        <v>21030</v>
      </c>
      <c r="C14" s="44">
        <v>15546.6378</v>
      </c>
      <c r="D14" s="45" t="s">
        <v>109</v>
      </c>
      <c r="E14" s="46">
        <v>73.926000000000002</v>
      </c>
    </row>
    <row r="15" spans="1:6" s="37" customFormat="1" ht="15.4" customHeight="1" x14ac:dyDescent="0.2">
      <c r="A15" s="64" t="s">
        <v>33</v>
      </c>
      <c r="B15" s="41">
        <v>24250</v>
      </c>
      <c r="C15" s="25">
        <v>12368</v>
      </c>
      <c r="D15" s="10" t="s">
        <v>106</v>
      </c>
      <c r="E15" s="26">
        <v>51.0020618556701</v>
      </c>
    </row>
    <row r="16" spans="1:6" s="37" customFormat="1" ht="15.4" customHeight="1" x14ac:dyDescent="0.2">
      <c r="A16" s="63" t="s">
        <v>34</v>
      </c>
      <c r="B16" s="43">
        <v>30480</v>
      </c>
      <c r="C16" s="44">
        <v>30479.9</v>
      </c>
      <c r="D16" s="45" t="s">
        <v>108</v>
      </c>
      <c r="E16" s="46">
        <v>99.999671916010499</v>
      </c>
    </row>
    <row r="17" spans="1:5" s="37" customFormat="1" ht="15.4" customHeight="1" x14ac:dyDescent="0.2">
      <c r="A17" s="64" t="s">
        <v>35</v>
      </c>
      <c r="B17" s="41">
        <v>64000</v>
      </c>
      <c r="C17" s="25">
        <v>64000</v>
      </c>
      <c r="D17" s="10" t="s">
        <v>108</v>
      </c>
      <c r="E17" s="26">
        <v>100</v>
      </c>
    </row>
    <row r="18" spans="1:5" s="37" customFormat="1" ht="15.4" customHeight="1" x14ac:dyDescent="0.2">
      <c r="A18" s="63" t="s">
        <v>38</v>
      </c>
      <c r="B18" s="43">
        <v>496772.60800000001</v>
      </c>
      <c r="C18" s="44">
        <v>496658.6</v>
      </c>
      <c r="D18" s="45" t="s">
        <v>106</v>
      </c>
      <c r="E18" s="46">
        <v>99.977050264413904</v>
      </c>
    </row>
    <row r="19" spans="1:5" s="37" customFormat="1" ht="15.4" customHeight="1" x14ac:dyDescent="0.2">
      <c r="A19" s="64" t="s">
        <v>39</v>
      </c>
      <c r="B19" s="41">
        <v>60000</v>
      </c>
      <c r="C19" s="25">
        <v>60000</v>
      </c>
      <c r="D19" s="10" t="s">
        <v>110</v>
      </c>
      <c r="E19" s="26">
        <v>100</v>
      </c>
    </row>
    <row r="20" spans="1:5" s="37" customFormat="1" ht="15.4" customHeight="1" x14ac:dyDescent="0.2">
      <c r="A20" s="63" t="s">
        <v>40</v>
      </c>
      <c r="B20" s="43">
        <v>40185</v>
      </c>
      <c r="C20" s="44">
        <v>40185</v>
      </c>
      <c r="D20" s="45" t="s">
        <v>106</v>
      </c>
      <c r="E20" s="46">
        <v>100</v>
      </c>
    </row>
    <row r="21" spans="1:5" s="37" customFormat="1" ht="19.149999999999999" customHeight="1" x14ac:dyDescent="0.2">
      <c r="A21" s="19" t="s">
        <v>56</v>
      </c>
      <c r="B21" s="29">
        <v>2563563.41029</v>
      </c>
      <c r="C21" s="29">
        <v>1397781.0408000001</v>
      </c>
      <c r="D21" s="47"/>
      <c r="E21" s="48">
        <v>54.524925546580398</v>
      </c>
    </row>
    <row r="22" spans="1:5" s="37" customFormat="1" ht="28.7" customHeight="1" x14ac:dyDescent="0.2"/>
  </sheetData>
  <mergeCells count="3">
    <mergeCell ref="A1:F1"/>
    <mergeCell ref="A2:F2"/>
    <mergeCell ref="A3:F3"/>
  </mergeCells>
  <pageMargins left="0.7" right="0.7" top="0.75" bottom="0.75" header="0.3" footer="0.3"/>
  <pageSetup paperSize="8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82.15" customHeight="1" x14ac:dyDescent="0.15">
      <c r="A2" s="4" t="s">
        <v>113</v>
      </c>
    </row>
    <row r="3" spans="1:1" s="1" customFormat="1" ht="54.95" customHeight="1" x14ac:dyDescent="0.15">
      <c r="A3" s="5" t="s">
        <v>114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workbookViewId="0">
      <selection sqref="A1:I1"/>
    </sheetView>
  </sheetViews>
  <sheetFormatPr defaultRowHeight="12.75" x14ac:dyDescent="0.2"/>
  <cols>
    <col min="1" max="1" width="43.42578125" customWidth="1"/>
    <col min="2" max="9" width="16.5703125" customWidth="1"/>
    <col min="10" max="10" width="4.7109375" customWidth="1"/>
  </cols>
  <sheetData>
    <row r="1" spans="1:9" s="1" customFormat="1" ht="16.5" customHeight="1" x14ac:dyDescent="0.15">
      <c r="A1" s="119" t="s">
        <v>143</v>
      </c>
      <c r="B1" s="119"/>
      <c r="C1" s="119"/>
      <c r="D1" s="119"/>
      <c r="E1" s="119"/>
      <c r="F1" s="119"/>
      <c r="G1" s="119"/>
      <c r="H1" s="119"/>
      <c r="I1" s="119"/>
    </row>
    <row r="2" spans="1:9" s="1" customFormat="1" ht="16.5" customHeight="1" x14ac:dyDescent="0.15">
      <c r="A2" s="120" t="s">
        <v>144</v>
      </c>
      <c r="B2" s="120"/>
      <c r="C2" s="120"/>
      <c r="D2" s="120"/>
      <c r="E2" s="120"/>
      <c r="F2" s="120"/>
      <c r="G2" s="120"/>
      <c r="H2" s="120"/>
      <c r="I2" s="120"/>
    </row>
    <row r="3" spans="1:9" s="1" customFormat="1" ht="16.5" customHeight="1" x14ac:dyDescent="0.15">
      <c r="A3" s="121" t="s">
        <v>45</v>
      </c>
      <c r="B3" s="121"/>
      <c r="C3" s="121"/>
      <c r="D3" s="121"/>
      <c r="E3" s="121"/>
      <c r="F3" s="121"/>
      <c r="G3" s="121"/>
      <c r="H3" s="121"/>
      <c r="I3" s="121"/>
    </row>
    <row r="4" spans="1:9" s="1" customFormat="1" ht="14.85" customHeight="1" x14ac:dyDescent="0.15">
      <c r="A4" s="124" t="s">
        <v>6</v>
      </c>
      <c r="B4" s="128" t="s">
        <v>7</v>
      </c>
      <c r="C4" s="128" t="s">
        <v>8</v>
      </c>
      <c r="D4" s="129" t="s">
        <v>9</v>
      </c>
      <c r="E4" s="129"/>
      <c r="F4" s="129" t="s">
        <v>10</v>
      </c>
      <c r="G4" s="129"/>
      <c r="H4" s="129" t="s">
        <v>11</v>
      </c>
      <c r="I4" s="129"/>
    </row>
    <row r="5" spans="1:9" s="1" customFormat="1" ht="52.35" customHeight="1" x14ac:dyDescent="0.15">
      <c r="A5" s="124"/>
      <c r="B5" s="128"/>
      <c r="C5" s="128"/>
      <c r="D5" s="7" t="s">
        <v>12</v>
      </c>
      <c r="E5" s="7" t="s">
        <v>13</v>
      </c>
      <c r="F5" s="7" t="s">
        <v>14</v>
      </c>
      <c r="G5" s="7" t="s">
        <v>15</v>
      </c>
      <c r="H5" s="7" t="s">
        <v>16</v>
      </c>
      <c r="I5" s="7" t="s">
        <v>17</v>
      </c>
    </row>
    <row r="6" spans="1:9" s="1" customFormat="1" ht="20.25" customHeight="1" x14ac:dyDescent="0.15">
      <c r="A6" s="125" t="s">
        <v>18</v>
      </c>
      <c r="B6" s="125"/>
      <c r="C6" s="125"/>
      <c r="D6" s="125"/>
      <c r="E6" s="125"/>
      <c r="F6" s="125"/>
      <c r="G6" s="125"/>
      <c r="H6" s="125"/>
      <c r="I6" s="125"/>
    </row>
    <row r="7" spans="1:9" s="1" customFormat="1" ht="14.45" customHeight="1" x14ac:dyDescent="0.2">
      <c r="A7" s="8" t="s">
        <v>115</v>
      </c>
      <c r="B7" s="9">
        <v>37613</v>
      </c>
      <c r="C7" s="9">
        <v>37655</v>
      </c>
      <c r="D7" s="10" t="s">
        <v>20</v>
      </c>
      <c r="E7" s="10"/>
      <c r="F7" s="10" t="s">
        <v>20</v>
      </c>
      <c r="G7" s="10"/>
      <c r="H7" s="10"/>
      <c r="I7" s="11" t="s">
        <v>20</v>
      </c>
    </row>
    <row r="8" spans="1:9" s="1" customFormat="1" ht="14.45" customHeight="1" x14ac:dyDescent="0.2">
      <c r="A8" s="12" t="s">
        <v>116</v>
      </c>
      <c r="B8" s="13">
        <v>35383</v>
      </c>
      <c r="C8" s="13">
        <v>35490</v>
      </c>
      <c r="D8" s="14"/>
      <c r="E8" s="14" t="s">
        <v>20</v>
      </c>
      <c r="F8" s="14" t="s">
        <v>20</v>
      </c>
      <c r="G8" s="14"/>
      <c r="H8" s="14" t="s">
        <v>20</v>
      </c>
      <c r="I8" s="15"/>
    </row>
    <row r="9" spans="1:9" s="1" customFormat="1" ht="14.45" customHeight="1" x14ac:dyDescent="0.2">
      <c r="A9" s="8" t="s">
        <v>117</v>
      </c>
      <c r="B9" s="9">
        <v>32916</v>
      </c>
      <c r="C9" s="9">
        <v>33199</v>
      </c>
      <c r="D9" s="10"/>
      <c r="E9" s="10" t="s">
        <v>20</v>
      </c>
      <c r="F9" s="10" t="s">
        <v>20</v>
      </c>
      <c r="G9" s="10"/>
      <c r="H9" s="10" t="s">
        <v>20</v>
      </c>
      <c r="I9" s="11"/>
    </row>
    <row r="10" spans="1:9" s="1" customFormat="1" ht="14.45" customHeight="1" x14ac:dyDescent="0.2">
      <c r="A10" s="12" t="s">
        <v>118</v>
      </c>
      <c r="B10" s="13">
        <v>41919</v>
      </c>
      <c r="C10" s="13">
        <v>41981</v>
      </c>
      <c r="D10" s="14"/>
      <c r="E10" s="14" t="s">
        <v>20</v>
      </c>
      <c r="F10" s="14" t="s">
        <v>20</v>
      </c>
      <c r="G10" s="14"/>
      <c r="H10" s="14" t="s">
        <v>20</v>
      </c>
      <c r="I10" s="15"/>
    </row>
    <row r="11" spans="1:9" s="1" customFormat="1" ht="14.45" customHeight="1" x14ac:dyDescent="0.2">
      <c r="A11" s="8" t="s">
        <v>119</v>
      </c>
      <c r="B11" s="9">
        <v>34461</v>
      </c>
      <c r="C11" s="9">
        <v>34677</v>
      </c>
      <c r="D11" s="10" t="s">
        <v>20</v>
      </c>
      <c r="E11" s="10"/>
      <c r="F11" s="10" t="s">
        <v>20</v>
      </c>
      <c r="G11" s="10"/>
      <c r="H11" s="10"/>
      <c r="I11" s="11" t="s">
        <v>20</v>
      </c>
    </row>
    <row r="12" spans="1:9" s="1" customFormat="1" ht="14.45" customHeight="1" x14ac:dyDescent="0.2">
      <c r="A12" s="12" t="s">
        <v>120</v>
      </c>
      <c r="B12" s="13">
        <v>37662</v>
      </c>
      <c r="C12" s="13">
        <v>37956</v>
      </c>
      <c r="D12" s="14"/>
      <c r="E12" s="14" t="s">
        <v>20</v>
      </c>
      <c r="F12" s="14" t="s">
        <v>20</v>
      </c>
      <c r="G12" s="14"/>
      <c r="H12" s="14" t="s">
        <v>20</v>
      </c>
      <c r="I12" s="15"/>
    </row>
    <row r="13" spans="1:9" s="1" customFormat="1" ht="14.45" customHeight="1" x14ac:dyDescent="0.2">
      <c r="A13" s="8" t="s">
        <v>121</v>
      </c>
      <c r="B13" s="9">
        <v>36346</v>
      </c>
      <c r="C13" s="9">
        <v>36434</v>
      </c>
      <c r="D13" s="10"/>
      <c r="E13" s="10" t="s">
        <v>20</v>
      </c>
      <c r="F13" s="10" t="s">
        <v>20</v>
      </c>
      <c r="G13" s="10"/>
      <c r="H13" s="10" t="s">
        <v>20</v>
      </c>
      <c r="I13" s="11"/>
    </row>
    <row r="14" spans="1:9" s="1" customFormat="1" ht="14.45" customHeight="1" x14ac:dyDescent="0.2">
      <c r="A14" s="12" t="s">
        <v>122</v>
      </c>
      <c r="B14" s="13">
        <v>33589</v>
      </c>
      <c r="C14" s="13">
        <v>33939</v>
      </c>
      <c r="D14" s="14"/>
      <c r="E14" s="14" t="s">
        <v>20</v>
      </c>
      <c r="F14" s="14" t="s">
        <v>20</v>
      </c>
      <c r="G14" s="14"/>
      <c r="H14" s="14" t="s">
        <v>20</v>
      </c>
      <c r="I14" s="15"/>
    </row>
    <row r="15" spans="1:9" s="1" customFormat="1" ht="14.45" customHeight="1" x14ac:dyDescent="0.2">
      <c r="A15" s="8" t="s">
        <v>123</v>
      </c>
      <c r="B15" s="9">
        <v>34278</v>
      </c>
      <c r="C15" s="9">
        <v>34578</v>
      </c>
      <c r="D15" s="10"/>
      <c r="E15" s="10" t="s">
        <v>20</v>
      </c>
      <c r="F15" s="10" t="s">
        <v>20</v>
      </c>
      <c r="G15" s="10"/>
      <c r="H15" s="10" t="s">
        <v>20</v>
      </c>
      <c r="I15" s="11"/>
    </row>
    <row r="16" spans="1:9" s="1" customFormat="1" ht="14.45" customHeight="1" x14ac:dyDescent="0.2">
      <c r="A16" s="12" t="s">
        <v>124</v>
      </c>
      <c r="B16" s="13">
        <v>33333</v>
      </c>
      <c r="C16" s="13">
        <v>33390</v>
      </c>
      <c r="D16" s="14" t="s">
        <v>20</v>
      </c>
      <c r="E16" s="14"/>
      <c r="F16" s="14"/>
      <c r="G16" s="14" t="s">
        <v>20</v>
      </c>
      <c r="H16" s="14" t="s">
        <v>20</v>
      </c>
      <c r="I16" s="15"/>
    </row>
    <row r="17" spans="1:9" s="1" customFormat="1" ht="14.45" customHeight="1" x14ac:dyDescent="0.2">
      <c r="A17" s="8" t="s">
        <v>125</v>
      </c>
      <c r="B17" s="9">
        <v>37588</v>
      </c>
      <c r="C17" s="9">
        <v>37635</v>
      </c>
      <c r="D17" s="10" t="s">
        <v>20</v>
      </c>
      <c r="E17" s="10"/>
      <c r="F17" s="10" t="s">
        <v>20</v>
      </c>
      <c r="G17" s="10"/>
      <c r="H17" s="10" t="s">
        <v>20</v>
      </c>
      <c r="I17" s="11"/>
    </row>
    <row r="18" spans="1:9" s="1" customFormat="1" ht="14.45" customHeight="1" x14ac:dyDescent="0.2">
      <c r="A18" s="12" t="s">
        <v>126</v>
      </c>
      <c r="B18" s="13">
        <v>42647</v>
      </c>
      <c r="C18" s="13">
        <v>42982</v>
      </c>
      <c r="D18" s="14" t="s">
        <v>20</v>
      </c>
      <c r="E18" s="14"/>
      <c r="F18" s="14" t="s">
        <v>20</v>
      </c>
      <c r="G18" s="14"/>
      <c r="H18" s="14" t="s">
        <v>20</v>
      </c>
      <c r="I18" s="15"/>
    </row>
    <row r="19" spans="1:9" s="1" customFormat="1" ht="14.45" customHeight="1" x14ac:dyDescent="0.2">
      <c r="A19" s="8" t="s">
        <v>127</v>
      </c>
      <c r="B19" s="9">
        <v>35181</v>
      </c>
      <c r="C19" s="9">
        <v>35313</v>
      </c>
      <c r="D19" s="10" t="s">
        <v>20</v>
      </c>
      <c r="E19" s="10"/>
      <c r="F19" s="10" t="s">
        <v>20</v>
      </c>
      <c r="G19" s="10"/>
      <c r="H19" s="10" t="s">
        <v>20</v>
      </c>
      <c r="I19" s="11"/>
    </row>
    <row r="20" spans="1:9" s="1" customFormat="1" ht="14.45" customHeight="1" x14ac:dyDescent="0.2">
      <c r="A20" s="12" t="s">
        <v>128</v>
      </c>
      <c r="B20" s="13">
        <v>42073</v>
      </c>
      <c r="C20" s="13">
        <v>42374</v>
      </c>
      <c r="D20" s="14" t="s">
        <v>20</v>
      </c>
      <c r="E20" s="14"/>
      <c r="F20" s="14" t="s">
        <v>20</v>
      </c>
      <c r="G20" s="14"/>
      <c r="H20" s="14" t="s">
        <v>20</v>
      </c>
      <c r="I20" s="15"/>
    </row>
    <row r="21" spans="1:9" s="1" customFormat="1" ht="14.45" customHeight="1" x14ac:dyDescent="0.2">
      <c r="A21" s="8" t="s">
        <v>234</v>
      </c>
      <c r="B21" s="9">
        <v>42647</v>
      </c>
      <c r="C21" s="9">
        <v>42726</v>
      </c>
      <c r="D21" s="10" t="s">
        <v>20</v>
      </c>
      <c r="E21" s="10"/>
      <c r="F21" s="10" t="s">
        <v>20</v>
      </c>
      <c r="G21" s="10"/>
      <c r="H21" s="10"/>
      <c r="I21" s="11" t="s">
        <v>20</v>
      </c>
    </row>
    <row r="22" spans="1:9" s="1" customFormat="1" ht="14.45" customHeight="1" x14ac:dyDescent="0.2">
      <c r="A22" s="12" t="s">
        <v>129</v>
      </c>
      <c r="B22" s="13">
        <v>35236</v>
      </c>
      <c r="C22" s="13">
        <v>35318</v>
      </c>
      <c r="D22" s="14"/>
      <c r="E22" s="14" t="s">
        <v>20</v>
      </c>
      <c r="F22" s="14" t="s">
        <v>20</v>
      </c>
      <c r="G22" s="14"/>
      <c r="H22" s="14" t="s">
        <v>20</v>
      </c>
      <c r="I22" s="15"/>
    </row>
    <row r="23" spans="1:9" s="1" customFormat="1" ht="14.45" customHeight="1" x14ac:dyDescent="0.2">
      <c r="A23" s="8" t="s">
        <v>130</v>
      </c>
      <c r="B23" s="9">
        <v>17170</v>
      </c>
      <c r="C23" s="9">
        <v>17170</v>
      </c>
      <c r="D23" s="10" t="s">
        <v>20</v>
      </c>
      <c r="E23" s="10"/>
      <c r="F23" s="10" t="s">
        <v>20</v>
      </c>
      <c r="G23" s="10"/>
      <c r="H23" s="10" t="s">
        <v>20</v>
      </c>
      <c r="I23" s="11"/>
    </row>
    <row r="24" spans="1:9" s="1" customFormat="1" ht="14.45" customHeight="1" x14ac:dyDescent="0.2">
      <c r="A24" s="12" t="s">
        <v>131</v>
      </c>
      <c r="B24" s="13">
        <v>42311</v>
      </c>
      <c r="C24" s="13">
        <v>42429</v>
      </c>
      <c r="D24" s="14" t="s">
        <v>20</v>
      </c>
      <c r="E24" s="14"/>
      <c r="F24" s="14" t="s">
        <v>20</v>
      </c>
      <c r="G24" s="14"/>
      <c r="H24" s="14"/>
      <c r="I24" s="15" t="s">
        <v>20</v>
      </c>
    </row>
    <row r="25" spans="1:9" s="1" customFormat="1" ht="14.45" customHeight="1" x14ac:dyDescent="0.2">
      <c r="A25" s="8" t="s">
        <v>132</v>
      </c>
      <c r="B25" s="9">
        <v>34757</v>
      </c>
      <c r="C25" s="9">
        <v>35119</v>
      </c>
      <c r="D25" s="10"/>
      <c r="E25" s="10" t="s">
        <v>20</v>
      </c>
      <c r="F25" s="10" t="s">
        <v>20</v>
      </c>
      <c r="G25" s="10"/>
      <c r="H25" s="10"/>
      <c r="I25" s="11" t="s">
        <v>20</v>
      </c>
    </row>
    <row r="26" spans="1:9" s="1" customFormat="1" ht="14.45" customHeight="1" x14ac:dyDescent="0.2">
      <c r="A26" s="12" t="s">
        <v>133</v>
      </c>
      <c r="B26" s="13">
        <v>39605</v>
      </c>
      <c r="C26" s="13">
        <v>39661</v>
      </c>
      <c r="D26" s="14"/>
      <c r="E26" s="14" t="s">
        <v>20</v>
      </c>
      <c r="F26" s="14" t="s">
        <v>20</v>
      </c>
      <c r="G26" s="14"/>
      <c r="H26" s="14" t="s">
        <v>20</v>
      </c>
      <c r="I26" s="15"/>
    </row>
    <row r="27" spans="1:9" s="1" customFormat="1" ht="14.45" customHeight="1" x14ac:dyDescent="0.2">
      <c r="A27" s="8" t="s">
        <v>134</v>
      </c>
      <c r="B27" s="9">
        <v>37106</v>
      </c>
      <c r="C27" s="9">
        <v>37298</v>
      </c>
      <c r="D27" s="10"/>
      <c r="E27" s="10" t="s">
        <v>20</v>
      </c>
      <c r="F27" s="10" t="s">
        <v>20</v>
      </c>
      <c r="G27" s="10"/>
      <c r="H27" s="10" t="s">
        <v>20</v>
      </c>
      <c r="I27" s="11"/>
    </row>
    <row r="28" spans="1:9" s="1" customFormat="1" ht="14.45" customHeight="1" x14ac:dyDescent="0.2">
      <c r="A28" s="12" t="s">
        <v>135</v>
      </c>
      <c r="B28" s="13">
        <v>33236</v>
      </c>
      <c r="C28" s="13">
        <v>33420</v>
      </c>
      <c r="D28" s="14"/>
      <c r="E28" s="14" t="s">
        <v>20</v>
      </c>
      <c r="F28" s="14" t="s">
        <v>20</v>
      </c>
      <c r="G28" s="14"/>
      <c r="H28" s="14" t="s">
        <v>20</v>
      </c>
      <c r="I28" s="15"/>
    </row>
    <row r="29" spans="1:9" s="1" customFormat="1" ht="14.45" customHeight="1" x14ac:dyDescent="0.2">
      <c r="A29" s="8" t="s">
        <v>136</v>
      </c>
      <c r="B29" s="9">
        <v>34645</v>
      </c>
      <c r="C29" s="9">
        <v>34793</v>
      </c>
      <c r="D29" s="10"/>
      <c r="E29" s="10" t="s">
        <v>20</v>
      </c>
      <c r="F29" s="10" t="s">
        <v>20</v>
      </c>
      <c r="G29" s="10"/>
      <c r="H29" s="10" t="s">
        <v>20</v>
      </c>
      <c r="I29" s="11"/>
    </row>
    <row r="30" spans="1:9" s="1" customFormat="1" ht="14.45" customHeight="1" x14ac:dyDescent="0.2">
      <c r="A30" s="12" t="s">
        <v>137</v>
      </c>
      <c r="B30" s="13">
        <v>7550</v>
      </c>
      <c r="C30" s="13">
        <v>7550</v>
      </c>
      <c r="D30" s="14"/>
      <c r="E30" s="14" t="s">
        <v>20</v>
      </c>
      <c r="F30" s="14" t="s">
        <v>20</v>
      </c>
      <c r="G30" s="14"/>
      <c r="H30" s="14" t="s">
        <v>20</v>
      </c>
      <c r="I30" s="15"/>
    </row>
    <row r="31" spans="1:9" s="1" customFormat="1" ht="14.45" customHeight="1" x14ac:dyDescent="0.2">
      <c r="A31" s="8" t="s">
        <v>138</v>
      </c>
      <c r="B31" s="9">
        <v>33521</v>
      </c>
      <c r="C31" s="9">
        <v>33679</v>
      </c>
      <c r="D31" s="10" t="s">
        <v>20</v>
      </c>
      <c r="E31" s="10"/>
      <c r="F31" s="10" t="s">
        <v>20</v>
      </c>
      <c r="G31" s="10"/>
      <c r="H31" s="10"/>
      <c r="I31" s="11" t="s">
        <v>20</v>
      </c>
    </row>
    <row r="32" spans="1:9" s="1" customFormat="1" ht="14.45" customHeight="1" x14ac:dyDescent="0.2">
      <c r="A32" s="12" t="s">
        <v>139</v>
      </c>
      <c r="B32" s="13">
        <v>37827</v>
      </c>
      <c r="C32" s="13">
        <v>37865</v>
      </c>
      <c r="D32" s="14" t="s">
        <v>20</v>
      </c>
      <c r="E32" s="14"/>
      <c r="F32" s="14" t="s">
        <v>20</v>
      </c>
      <c r="G32" s="14"/>
      <c r="H32" s="14"/>
      <c r="I32" s="15" t="s">
        <v>20</v>
      </c>
    </row>
    <row r="33" spans="1:9" s="1" customFormat="1" ht="14.45" customHeight="1" x14ac:dyDescent="0.2">
      <c r="A33" s="8" t="s">
        <v>140</v>
      </c>
      <c r="B33" s="9">
        <v>39070</v>
      </c>
      <c r="C33" s="9">
        <v>39126</v>
      </c>
      <c r="D33" s="10"/>
      <c r="E33" s="10" t="s">
        <v>20</v>
      </c>
      <c r="F33" s="10" t="s">
        <v>20</v>
      </c>
      <c r="G33" s="10"/>
      <c r="H33" s="10" t="s">
        <v>20</v>
      </c>
      <c r="I33" s="11"/>
    </row>
    <row r="34" spans="1:9" s="1" customFormat="1" ht="14.45" customHeight="1" x14ac:dyDescent="0.2">
      <c r="A34" s="12" t="s">
        <v>141</v>
      </c>
      <c r="B34" s="13">
        <v>32904</v>
      </c>
      <c r="C34" s="13">
        <v>33147</v>
      </c>
      <c r="D34" s="14"/>
      <c r="E34" s="14" t="s">
        <v>20</v>
      </c>
      <c r="F34" s="14" t="s">
        <v>20</v>
      </c>
      <c r="G34" s="14"/>
      <c r="H34" s="14" t="s">
        <v>20</v>
      </c>
      <c r="I34" s="15"/>
    </row>
    <row r="35" spans="1:9" s="1" customFormat="1" ht="14.45" customHeight="1" x14ac:dyDescent="0.2">
      <c r="A35" s="8" t="s">
        <v>142</v>
      </c>
      <c r="B35" s="9">
        <v>40357</v>
      </c>
      <c r="C35" s="9">
        <v>40449</v>
      </c>
      <c r="D35" s="10" t="s">
        <v>20</v>
      </c>
      <c r="E35" s="10"/>
      <c r="F35" s="10" t="s">
        <v>20</v>
      </c>
      <c r="G35" s="10"/>
      <c r="H35" s="10" t="s">
        <v>20</v>
      </c>
      <c r="I35" s="11"/>
    </row>
    <row r="36" spans="1:9" s="1" customFormat="1" ht="24.6" customHeight="1" x14ac:dyDescent="0.15">
      <c r="A36" s="16" t="s">
        <v>41</v>
      </c>
      <c r="B36" s="126">
        <v>29</v>
      </c>
      <c r="C36" s="126"/>
      <c r="D36" s="17">
        <v>13</v>
      </c>
      <c r="E36" s="17">
        <v>16</v>
      </c>
      <c r="F36" s="17">
        <v>28</v>
      </c>
      <c r="G36" s="17">
        <v>1</v>
      </c>
      <c r="H36" s="17">
        <v>22</v>
      </c>
      <c r="I36" s="18">
        <v>7</v>
      </c>
    </row>
    <row r="37" spans="1:9" s="1" customFormat="1" ht="24.6" customHeight="1" x14ac:dyDescent="0.15">
      <c r="A37" s="19" t="s">
        <v>42</v>
      </c>
      <c r="B37" s="127">
        <v>29</v>
      </c>
      <c r="C37" s="127"/>
      <c r="D37" s="20">
        <v>13</v>
      </c>
      <c r="E37" s="20">
        <v>16</v>
      </c>
      <c r="F37" s="20">
        <v>28</v>
      </c>
      <c r="G37" s="20">
        <v>1</v>
      </c>
      <c r="H37" s="20">
        <v>22</v>
      </c>
      <c r="I37" s="21">
        <v>7</v>
      </c>
    </row>
    <row r="38" spans="1:9" s="1" customFormat="1" ht="14.85" customHeight="1" x14ac:dyDescent="0.15"/>
    <row r="39" spans="1:9" s="1" customFormat="1" ht="12.2" customHeight="1" x14ac:dyDescent="0.2">
      <c r="A39" s="122" t="s">
        <v>46</v>
      </c>
      <c r="B39" s="122"/>
      <c r="C39" s="122"/>
      <c r="D39" s="122"/>
      <c r="E39" s="122"/>
      <c r="F39" s="122"/>
      <c r="G39" s="122"/>
      <c r="H39" s="122"/>
      <c r="I39" s="122"/>
    </row>
    <row r="40" spans="1:9" s="1" customFormat="1" ht="22.9" customHeight="1" x14ac:dyDescent="0.2">
      <c r="A40" s="123" t="s">
        <v>145</v>
      </c>
      <c r="B40" s="123"/>
      <c r="C40" s="123"/>
      <c r="D40" s="123"/>
      <c r="E40" s="123"/>
      <c r="F40" s="123"/>
      <c r="G40" s="123"/>
      <c r="H40" s="123"/>
      <c r="I40" s="123"/>
    </row>
    <row r="41" spans="1:9" s="1" customFormat="1" ht="28.7" customHeight="1" x14ac:dyDescent="0.15"/>
  </sheetData>
  <mergeCells count="14">
    <mergeCell ref="A40:I40"/>
    <mergeCell ref="A6:I6"/>
    <mergeCell ref="B36:C36"/>
    <mergeCell ref="B37:C37"/>
    <mergeCell ref="B4:B5"/>
    <mergeCell ref="C4:C5"/>
    <mergeCell ref="D4:E4"/>
    <mergeCell ref="F4:G4"/>
    <mergeCell ref="H4:I4"/>
    <mergeCell ref="A1:I1"/>
    <mergeCell ref="A2:I2"/>
    <mergeCell ref="A3:I3"/>
    <mergeCell ref="A39:I39"/>
    <mergeCell ref="A4:A5"/>
  </mergeCells>
  <pageMargins left="0.7" right="0.7" top="0.75" bottom="0.75" header="0.3" footer="0.3"/>
  <pageSetup paperSize="8" orientation="landscape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7"/>
  <sheetViews>
    <sheetView workbookViewId="0">
      <selection sqref="A1:AF1"/>
    </sheetView>
  </sheetViews>
  <sheetFormatPr defaultRowHeight="12.75" x14ac:dyDescent="0.2"/>
  <cols>
    <col min="1" max="1" width="45.7109375" customWidth="1"/>
    <col min="2" max="19" width="2.85546875" customWidth="1"/>
    <col min="20" max="20" width="15" customWidth="1"/>
    <col min="21" max="30" width="2.85546875" customWidth="1"/>
    <col min="31" max="31" width="15" customWidth="1"/>
    <col min="32" max="32" width="9.140625" customWidth="1"/>
    <col min="33" max="33" width="4.7109375" customWidth="1"/>
  </cols>
  <sheetData>
    <row r="1" spans="1:31" s="1" customFormat="1" ht="16.5" customHeight="1" x14ac:dyDescent="0.15">
      <c r="A1" s="119" t="s">
        <v>149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</row>
    <row r="2" spans="1:31" s="1" customFormat="1" ht="16.5" customHeight="1" x14ac:dyDescent="0.15">
      <c r="A2" s="120" t="s">
        <v>150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</row>
    <row r="3" spans="1:31" s="1" customFormat="1" ht="16.5" customHeight="1" x14ac:dyDescent="0.15">
      <c r="A3" s="121" t="s">
        <v>45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</row>
    <row r="4" spans="1:31" s="1" customFormat="1" ht="52.35" customHeight="1" x14ac:dyDescent="0.15">
      <c r="A4" s="124" t="s">
        <v>6</v>
      </c>
      <c r="B4" s="130" t="s">
        <v>146</v>
      </c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28" t="s">
        <v>49</v>
      </c>
      <c r="U4" s="132" t="s">
        <v>147</v>
      </c>
      <c r="V4" s="132"/>
      <c r="W4" s="132"/>
      <c r="X4" s="132"/>
      <c r="Y4" s="132"/>
      <c r="Z4" s="132"/>
      <c r="AA4" s="132"/>
      <c r="AB4" s="132"/>
      <c r="AC4" s="132"/>
      <c r="AD4" s="132"/>
      <c r="AE4" s="132" t="s">
        <v>148</v>
      </c>
    </row>
    <row r="5" spans="1:31" s="1" customFormat="1" ht="14.85" customHeight="1" x14ac:dyDescent="0.15">
      <c r="A5" s="124"/>
      <c r="B5" s="50">
        <v>1</v>
      </c>
      <c r="C5" s="50">
        <v>2</v>
      </c>
      <c r="D5" s="50">
        <v>3</v>
      </c>
      <c r="E5" s="50">
        <v>4</v>
      </c>
      <c r="F5" s="50">
        <v>5</v>
      </c>
      <c r="G5" s="50">
        <v>6</v>
      </c>
      <c r="H5" s="50">
        <v>7</v>
      </c>
      <c r="I5" s="50">
        <v>8</v>
      </c>
      <c r="J5" s="50">
        <v>9</v>
      </c>
      <c r="K5" s="50">
        <v>10</v>
      </c>
      <c r="L5" s="50">
        <v>11</v>
      </c>
      <c r="M5" s="50">
        <v>12</v>
      </c>
      <c r="N5" s="50">
        <v>13</v>
      </c>
      <c r="O5" s="50">
        <v>14</v>
      </c>
      <c r="P5" s="50">
        <v>15</v>
      </c>
      <c r="Q5" s="50">
        <v>16</v>
      </c>
      <c r="R5" s="50">
        <v>17</v>
      </c>
      <c r="S5" s="50">
        <v>18</v>
      </c>
      <c r="T5" s="128"/>
      <c r="U5" s="50">
        <v>1</v>
      </c>
      <c r="V5" s="50">
        <v>2</v>
      </c>
      <c r="W5" s="50">
        <v>3</v>
      </c>
      <c r="X5" s="50">
        <v>4</v>
      </c>
      <c r="Y5" s="50">
        <v>5</v>
      </c>
      <c r="Z5" s="50">
        <v>6</v>
      </c>
      <c r="AA5" s="50">
        <v>7</v>
      </c>
      <c r="AB5" s="50">
        <v>8</v>
      </c>
      <c r="AC5" s="50">
        <v>9</v>
      </c>
      <c r="AD5" s="50">
        <v>10</v>
      </c>
      <c r="AE5" s="132"/>
    </row>
    <row r="6" spans="1:31" s="1" customFormat="1" ht="22.9" customHeight="1" x14ac:dyDescent="0.15">
      <c r="A6" s="125" t="s">
        <v>18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</row>
    <row r="7" spans="1:31" s="1" customFormat="1" ht="14.45" customHeight="1" x14ac:dyDescent="0.2">
      <c r="A7" s="8" t="s">
        <v>115</v>
      </c>
      <c r="B7" s="10" t="s">
        <v>20</v>
      </c>
      <c r="C7" s="10" t="s">
        <v>20</v>
      </c>
      <c r="D7" s="10" t="s">
        <v>20</v>
      </c>
      <c r="E7" s="10" t="s">
        <v>20</v>
      </c>
      <c r="F7" s="10" t="s">
        <v>20</v>
      </c>
      <c r="G7" s="10"/>
      <c r="H7" s="10" t="s">
        <v>20</v>
      </c>
      <c r="I7" s="10" t="s">
        <v>20</v>
      </c>
      <c r="J7" s="10" t="s">
        <v>20</v>
      </c>
      <c r="K7" s="10" t="s">
        <v>20</v>
      </c>
      <c r="L7" s="10" t="s">
        <v>20</v>
      </c>
      <c r="M7" s="10"/>
      <c r="N7" s="10" t="s">
        <v>20</v>
      </c>
      <c r="O7" s="10"/>
      <c r="P7" s="10" t="s">
        <v>20</v>
      </c>
      <c r="Q7" s="10" t="s">
        <v>20</v>
      </c>
      <c r="R7" s="10"/>
      <c r="S7" s="10" t="s">
        <v>20</v>
      </c>
      <c r="T7" s="51">
        <v>14</v>
      </c>
      <c r="U7" s="10"/>
      <c r="V7" s="10"/>
      <c r="W7" s="10"/>
      <c r="X7" s="10"/>
      <c r="Y7" s="10"/>
      <c r="Z7" s="10"/>
      <c r="AA7" s="10"/>
      <c r="AB7" s="10"/>
      <c r="AC7" s="10"/>
      <c r="AD7" s="10"/>
      <c r="AE7" s="52"/>
    </row>
    <row r="8" spans="1:31" s="1" customFormat="1" ht="14.45" customHeight="1" x14ac:dyDescent="0.2">
      <c r="A8" s="12" t="s">
        <v>116</v>
      </c>
      <c r="B8" s="14" t="s">
        <v>20</v>
      </c>
      <c r="C8" s="14" t="s">
        <v>20</v>
      </c>
      <c r="D8" s="14" t="s">
        <v>20</v>
      </c>
      <c r="E8" s="14" t="s">
        <v>20</v>
      </c>
      <c r="F8" s="14"/>
      <c r="G8" s="14" t="s">
        <v>20</v>
      </c>
      <c r="H8" s="14" t="s">
        <v>20</v>
      </c>
      <c r="I8" s="14" t="s">
        <v>20</v>
      </c>
      <c r="J8" s="14" t="s">
        <v>20</v>
      </c>
      <c r="K8" s="14" t="s">
        <v>20</v>
      </c>
      <c r="L8" s="14"/>
      <c r="M8" s="14" t="s">
        <v>20</v>
      </c>
      <c r="N8" s="14" t="s">
        <v>20</v>
      </c>
      <c r="O8" s="14" t="s">
        <v>20</v>
      </c>
      <c r="P8" s="14" t="s">
        <v>20</v>
      </c>
      <c r="Q8" s="14" t="s">
        <v>20</v>
      </c>
      <c r="R8" s="14" t="s">
        <v>20</v>
      </c>
      <c r="S8" s="14" t="s">
        <v>20</v>
      </c>
      <c r="T8" s="53">
        <v>16</v>
      </c>
      <c r="U8" s="14" t="s">
        <v>20</v>
      </c>
      <c r="V8" s="14"/>
      <c r="W8" s="14"/>
      <c r="X8" s="14" t="s">
        <v>20</v>
      </c>
      <c r="Y8" s="14" t="s">
        <v>20</v>
      </c>
      <c r="Z8" s="14" t="s">
        <v>20</v>
      </c>
      <c r="AA8" s="14" t="s">
        <v>20</v>
      </c>
      <c r="AB8" s="14"/>
      <c r="AC8" s="14" t="s">
        <v>20</v>
      </c>
      <c r="AD8" s="14" t="s">
        <v>20</v>
      </c>
      <c r="AE8" s="54">
        <v>7</v>
      </c>
    </row>
    <row r="9" spans="1:31" s="1" customFormat="1" ht="14.45" customHeight="1" x14ac:dyDescent="0.2">
      <c r="A9" s="8" t="s">
        <v>117</v>
      </c>
      <c r="B9" s="10" t="s">
        <v>20</v>
      </c>
      <c r="C9" s="10" t="s">
        <v>20</v>
      </c>
      <c r="D9" s="10" t="s">
        <v>20</v>
      </c>
      <c r="E9" s="10" t="s">
        <v>20</v>
      </c>
      <c r="F9" s="10"/>
      <c r="G9" s="10" t="s">
        <v>20</v>
      </c>
      <c r="H9" s="10" t="s">
        <v>20</v>
      </c>
      <c r="I9" s="10" t="s">
        <v>20</v>
      </c>
      <c r="J9" s="10" t="s">
        <v>20</v>
      </c>
      <c r="K9" s="10" t="s">
        <v>20</v>
      </c>
      <c r="L9" s="10"/>
      <c r="M9" s="10" t="s">
        <v>20</v>
      </c>
      <c r="N9" s="10" t="s">
        <v>20</v>
      </c>
      <c r="O9" s="10"/>
      <c r="P9" s="10"/>
      <c r="Q9" s="10" t="s">
        <v>20</v>
      </c>
      <c r="R9" s="10" t="s">
        <v>20</v>
      </c>
      <c r="S9" s="10" t="s">
        <v>20</v>
      </c>
      <c r="T9" s="51">
        <v>14</v>
      </c>
      <c r="U9" s="10" t="s">
        <v>20</v>
      </c>
      <c r="V9" s="10"/>
      <c r="W9" s="10"/>
      <c r="X9" s="10" t="s">
        <v>20</v>
      </c>
      <c r="Y9" s="10" t="s">
        <v>20</v>
      </c>
      <c r="Z9" s="10" t="s">
        <v>20</v>
      </c>
      <c r="AA9" s="10"/>
      <c r="AB9" s="10" t="s">
        <v>20</v>
      </c>
      <c r="AC9" s="10"/>
      <c r="AD9" s="10" t="s">
        <v>20</v>
      </c>
      <c r="AE9" s="52">
        <v>6</v>
      </c>
    </row>
    <row r="10" spans="1:31" s="1" customFormat="1" ht="14.45" customHeight="1" x14ac:dyDescent="0.2">
      <c r="A10" s="12" t="s">
        <v>118</v>
      </c>
      <c r="B10" s="14" t="s">
        <v>20</v>
      </c>
      <c r="C10" s="14" t="s">
        <v>20</v>
      </c>
      <c r="D10" s="14" t="s">
        <v>20</v>
      </c>
      <c r="E10" s="14"/>
      <c r="F10" s="14"/>
      <c r="G10" s="14"/>
      <c r="H10" s="14"/>
      <c r="I10" s="14" t="s">
        <v>20</v>
      </c>
      <c r="J10" s="14" t="s">
        <v>20</v>
      </c>
      <c r="K10" s="14" t="s">
        <v>20</v>
      </c>
      <c r="L10" s="14"/>
      <c r="M10" s="14"/>
      <c r="N10" s="14" t="s">
        <v>20</v>
      </c>
      <c r="O10" s="14" t="s">
        <v>20</v>
      </c>
      <c r="P10" s="14"/>
      <c r="Q10" s="14" t="s">
        <v>20</v>
      </c>
      <c r="R10" s="14"/>
      <c r="S10" s="14" t="s">
        <v>20</v>
      </c>
      <c r="T10" s="53">
        <v>10</v>
      </c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54"/>
    </row>
    <row r="11" spans="1:31" s="1" customFormat="1" ht="14.45" customHeight="1" x14ac:dyDescent="0.2">
      <c r="A11" s="8" t="s">
        <v>119</v>
      </c>
      <c r="B11" s="10" t="s">
        <v>20</v>
      </c>
      <c r="C11" s="10" t="s">
        <v>20</v>
      </c>
      <c r="D11" s="10"/>
      <c r="E11" s="10"/>
      <c r="F11" s="10"/>
      <c r="G11" s="10"/>
      <c r="H11" s="10" t="s">
        <v>20</v>
      </c>
      <c r="I11" s="10" t="s">
        <v>20</v>
      </c>
      <c r="J11" s="10" t="s">
        <v>20</v>
      </c>
      <c r="K11" s="10"/>
      <c r="L11" s="10"/>
      <c r="M11" s="10"/>
      <c r="N11" s="10" t="s">
        <v>20</v>
      </c>
      <c r="O11" s="10"/>
      <c r="P11" s="10"/>
      <c r="Q11" s="10"/>
      <c r="R11" s="10"/>
      <c r="S11" s="10"/>
      <c r="T11" s="51">
        <v>6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52"/>
    </row>
    <row r="12" spans="1:31" s="1" customFormat="1" ht="14.45" customHeight="1" x14ac:dyDescent="0.2">
      <c r="A12" s="12" t="s">
        <v>120</v>
      </c>
      <c r="B12" s="14"/>
      <c r="C12" s="14"/>
      <c r="D12" s="14"/>
      <c r="E12" s="14"/>
      <c r="F12" s="14"/>
      <c r="G12" s="14"/>
      <c r="H12" s="14"/>
      <c r="I12" s="14"/>
      <c r="J12" s="14" t="s">
        <v>20</v>
      </c>
      <c r="K12" s="14"/>
      <c r="L12" s="14"/>
      <c r="M12" s="14"/>
      <c r="N12" s="14"/>
      <c r="O12" s="14" t="s">
        <v>20</v>
      </c>
      <c r="P12" s="14" t="s">
        <v>20</v>
      </c>
      <c r="Q12" s="14" t="s">
        <v>20</v>
      </c>
      <c r="R12" s="14"/>
      <c r="S12" s="14"/>
      <c r="T12" s="53">
        <v>4</v>
      </c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54"/>
    </row>
    <row r="13" spans="1:31" s="1" customFormat="1" ht="14.45" customHeight="1" x14ac:dyDescent="0.2">
      <c r="A13" s="8" t="s">
        <v>121</v>
      </c>
      <c r="B13" s="10" t="s">
        <v>20</v>
      </c>
      <c r="C13" s="10" t="s">
        <v>20</v>
      </c>
      <c r="D13" s="10" t="s">
        <v>20</v>
      </c>
      <c r="E13" s="10" t="s">
        <v>20</v>
      </c>
      <c r="F13" s="10" t="s">
        <v>20</v>
      </c>
      <c r="G13" s="10"/>
      <c r="H13" s="10" t="s">
        <v>20</v>
      </c>
      <c r="I13" s="10" t="s">
        <v>20</v>
      </c>
      <c r="J13" s="10" t="s">
        <v>20</v>
      </c>
      <c r="K13" s="10" t="s">
        <v>20</v>
      </c>
      <c r="L13" s="10" t="s">
        <v>20</v>
      </c>
      <c r="M13" s="10"/>
      <c r="N13" s="10" t="s">
        <v>20</v>
      </c>
      <c r="O13" s="10" t="s">
        <v>20</v>
      </c>
      <c r="P13" s="10" t="s">
        <v>20</v>
      </c>
      <c r="Q13" s="10" t="s">
        <v>20</v>
      </c>
      <c r="R13" s="10" t="s">
        <v>20</v>
      </c>
      <c r="S13" s="10" t="s">
        <v>20</v>
      </c>
      <c r="T13" s="51">
        <v>16</v>
      </c>
      <c r="U13" s="10"/>
      <c r="V13" s="10" t="s">
        <v>20</v>
      </c>
      <c r="W13" s="10" t="s">
        <v>20</v>
      </c>
      <c r="X13" s="10" t="s">
        <v>20</v>
      </c>
      <c r="Y13" s="10" t="s">
        <v>20</v>
      </c>
      <c r="Z13" s="10" t="s">
        <v>20</v>
      </c>
      <c r="AA13" s="10" t="s">
        <v>20</v>
      </c>
      <c r="AB13" s="10"/>
      <c r="AC13" s="10"/>
      <c r="AD13" s="10" t="s">
        <v>20</v>
      </c>
      <c r="AE13" s="52">
        <v>7</v>
      </c>
    </row>
    <row r="14" spans="1:31" s="1" customFormat="1" ht="14.45" customHeight="1" x14ac:dyDescent="0.2">
      <c r="A14" s="12" t="s">
        <v>122</v>
      </c>
      <c r="B14" s="14" t="s">
        <v>20</v>
      </c>
      <c r="C14" s="14" t="s">
        <v>20</v>
      </c>
      <c r="D14" s="14" t="s">
        <v>20</v>
      </c>
      <c r="E14" s="14"/>
      <c r="F14" s="14"/>
      <c r="G14" s="14"/>
      <c r="H14" s="14" t="s">
        <v>20</v>
      </c>
      <c r="I14" s="14" t="s">
        <v>20</v>
      </c>
      <c r="J14" s="14" t="s">
        <v>20</v>
      </c>
      <c r="K14" s="14" t="s">
        <v>20</v>
      </c>
      <c r="L14" s="14"/>
      <c r="M14" s="14"/>
      <c r="N14" s="14" t="s">
        <v>20</v>
      </c>
      <c r="O14" s="14"/>
      <c r="P14" s="14"/>
      <c r="Q14" s="14" t="s">
        <v>20</v>
      </c>
      <c r="R14" s="14" t="s">
        <v>20</v>
      </c>
      <c r="S14" s="14" t="s">
        <v>20</v>
      </c>
      <c r="T14" s="53">
        <v>11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54"/>
    </row>
    <row r="15" spans="1:31" s="1" customFormat="1" ht="14.45" customHeight="1" x14ac:dyDescent="0.2">
      <c r="A15" s="8" t="s">
        <v>123</v>
      </c>
      <c r="B15" s="10" t="s">
        <v>20</v>
      </c>
      <c r="C15" s="10" t="s">
        <v>20</v>
      </c>
      <c r="D15" s="10" t="s">
        <v>20</v>
      </c>
      <c r="E15" s="10" t="s">
        <v>20</v>
      </c>
      <c r="F15" s="10"/>
      <c r="G15" s="10" t="s">
        <v>20</v>
      </c>
      <c r="H15" s="10" t="s">
        <v>20</v>
      </c>
      <c r="I15" s="10" t="s">
        <v>20</v>
      </c>
      <c r="J15" s="10" t="s">
        <v>20</v>
      </c>
      <c r="K15" s="10" t="s">
        <v>20</v>
      </c>
      <c r="L15" s="10"/>
      <c r="M15" s="10" t="s">
        <v>20</v>
      </c>
      <c r="N15" s="10" t="s">
        <v>20</v>
      </c>
      <c r="O15" s="10" t="s">
        <v>20</v>
      </c>
      <c r="P15" s="10" t="s">
        <v>20</v>
      </c>
      <c r="Q15" s="10" t="s">
        <v>20</v>
      </c>
      <c r="R15" s="10" t="s">
        <v>20</v>
      </c>
      <c r="S15" s="10" t="s">
        <v>20</v>
      </c>
      <c r="T15" s="51">
        <v>16</v>
      </c>
      <c r="U15" s="10" t="s">
        <v>20</v>
      </c>
      <c r="V15" s="10" t="s">
        <v>20</v>
      </c>
      <c r="W15" s="10" t="s">
        <v>20</v>
      </c>
      <c r="X15" s="10" t="s">
        <v>20</v>
      </c>
      <c r="Y15" s="10" t="s">
        <v>20</v>
      </c>
      <c r="Z15" s="10" t="s">
        <v>20</v>
      </c>
      <c r="AA15" s="10"/>
      <c r="AB15" s="10" t="s">
        <v>20</v>
      </c>
      <c r="AC15" s="10"/>
      <c r="AD15" s="10" t="s">
        <v>20</v>
      </c>
      <c r="AE15" s="52">
        <v>8</v>
      </c>
    </row>
    <row r="16" spans="1:31" s="1" customFormat="1" ht="14.45" customHeight="1" x14ac:dyDescent="0.2">
      <c r="A16" s="12" t="s">
        <v>124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 t="s">
        <v>20</v>
      </c>
      <c r="P16" s="14" t="s">
        <v>20</v>
      </c>
      <c r="Q16" s="14"/>
      <c r="R16" s="14"/>
      <c r="S16" s="14"/>
      <c r="T16" s="53">
        <v>2</v>
      </c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54">
        <v>0</v>
      </c>
    </row>
    <row r="17" spans="1:31" s="1" customFormat="1" ht="14.45" customHeight="1" x14ac:dyDescent="0.2">
      <c r="A17" s="8" t="s">
        <v>125</v>
      </c>
      <c r="B17" s="10" t="s">
        <v>20</v>
      </c>
      <c r="C17" s="10" t="s">
        <v>20</v>
      </c>
      <c r="D17" s="10" t="s">
        <v>20</v>
      </c>
      <c r="E17" s="10"/>
      <c r="F17" s="10"/>
      <c r="G17" s="10"/>
      <c r="H17" s="10" t="s">
        <v>20</v>
      </c>
      <c r="I17" s="10" t="s">
        <v>20</v>
      </c>
      <c r="J17" s="10" t="s">
        <v>20</v>
      </c>
      <c r="K17" s="10" t="s">
        <v>20</v>
      </c>
      <c r="L17" s="10"/>
      <c r="M17" s="10"/>
      <c r="N17" s="10" t="s">
        <v>20</v>
      </c>
      <c r="O17" s="10"/>
      <c r="P17" s="10"/>
      <c r="Q17" s="10" t="s">
        <v>20</v>
      </c>
      <c r="R17" s="10"/>
      <c r="S17" s="10" t="s">
        <v>20</v>
      </c>
      <c r="T17" s="51">
        <v>10</v>
      </c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52"/>
    </row>
    <row r="18" spans="1:31" s="1" customFormat="1" ht="14.45" customHeight="1" x14ac:dyDescent="0.2">
      <c r="A18" s="12" t="s">
        <v>126</v>
      </c>
      <c r="B18" s="14" t="s">
        <v>20</v>
      </c>
      <c r="C18" s="14" t="s">
        <v>20</v>
      </c>
      <c r="D18" s="14" t="s">
        <v>20</v>
      </c>
      <c r="E18" s="14"/>
      <c r="F18" s="14"/>
      <c r="G18" s="14"/>
      <c r="H18" s="14"/>
      <c r="I18" s="14" t="s">
        <v>20</v>
      </c>
      <c r="J18" s="14" t="s">
        <v>20</v>
      </c>
      <c r="K18" s="14" t="s">
        <v>20</v>
      </c>
      <c r="L18" s="14"/>
      <c r="M18" s="14"/>
      <c r="N18" s="14" t="s">
        <v>20</v>
      </c>
      <c r="O18" s="14"/>
      <c r="P18" s="14"/>
      <c r="Q18" s="14" t="s">
        <v>20</v>
      </c>
      <c r="R18" s="14"/>
      <c r="S18" s="14" t="s">
        <v>20</v>
      </c>
      <c r="T18" s="53">
        <v>9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54"/>
    </row>
    <row r="19" spans="1:31" s="1" customFormat="1" ht="14.45" customHeight="1" x14ac:dyDescent="0.2">
      <c r="A19" s="8" t="s">
        <v>127</v>
      </c>
      <c r="B19" s="10" t="s">
        <v>20</v>
      </c>
      <c r="C19" s="10" t="s">
        <v>20</v>
      </c>
      <c r="D19" s="10" t="s">
        <v>20</v>
      </c>
      <c r="E19" s="10"/>
      <c r="F19" s="10"/>
      <c r="G19" s="10"/>
      <c r="H19" s="10" t="s">
        <v>20</v>
      </c>
      <c r="I19" s="10" t="s">
        <v>20</v>
      </c>
      <c r="J19" s="10" t="s">
        <v>20</v>
      </c>
      <c r="K19" s="10" t="s">
        <v>20</v>
      </c>
      <c r="L19" s="10"/>
      <c r="M19" s="10"/>
      <c r="N19" s="10" t="s">
        <v>20</v>
      </c>
      <c r="O19" s="10"/>
      <c r="P19" s="10" t="s">
        <v>20</v>
      </c>
      <c r="Q19" s="10" t="s">
        <v>20</v>
      </c>
      <c r="R19" s="10"/>
      <c r="S19" s="10"/>
      <c r="T19" s="51">
        <v>10</v>
      </c>
      <c r="U19" s="10"/>
      <c r="V19" s="10"/>
      <c r="W19" s="10" t="s">
        <v>20</v>
      </c>
      <c r="X19" s="10" t="s">
        <v>20</v>
      </c>
      <c r="Y19" s="10" t="s">
        <v>20</v>
      </c>
      <c r="Z19" s="10"/>
      <c r="AA19" s="10"/>
      <c r="AB19" s="10"/>
      <c r="AC19" s="10"/>
      <c r="AD19" s="10"/>
      <c r="AE19" s="52">
        <v>3</v>
      </c>
    </row>
    <row r="20" spans="1:31" s="1" customFormat="1" ht="14.45" customHeight="1" x14ac:dyDescent="0.2">
      <c r="A20" s="12" t="s">
        <v>128</v>
      </c>
      <c r="B20" s="14" t="s">
        <v>20</v>
      </c>
      <c r="C20" s="14" t="s">
        <v>20</v>
      </c>
      <c r="D20" s="14" t="s">
        <v>20</v>
      </c>
      <c r="E20" s="14"/>
      <c r="F20" s="14"/>
      <c r="G20" s="14"/>
      <c r="H20" s="14" t="s">
        <v>20</v>
      </c>
      <c r="I20" s="14" t="s">
        <v>20</v>
      </c>
      <c r="J20" s="14" t="s">
        <v>20</v>
      </c>
      <c r="K20" s="14" t="s">
        <v>20</v>
      </c>
      <c r="L20" s="14"/>
      <c r="M20" s="14"/>
      <c r="N20" s="14" t="s">
        <v>20</v>
      </c>
      <c r="O20" s="14" t="s">
        <v>20</v>
      </c>
      <c r="P20" s="14" t="s">
        <v>20</v>
      </c>
      <c r="Q20" s="14" t="s">
        <v>20</v>
      </c>
      <c r="R20" s="14" t="s">
        <v>20</v>
      </c>
      <c r="S20" s="14" t="s">
        <v>20</v>
      </c>
      <c r="T20" s="53">
        <v>13</v>
      </c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54"/>
    </row>
    <row r="21" spans="1:31" s="1" customFormat="1" ht="14.45" customHeight="1" x14ac:dyDescent="0.2">
      <c r="A21" s="8" t="s">
        <v>234</v>
      </c>
      <c r="B21" s="10" t="s">
        <v>20</v>
      </c>
      <c r="C21" s="10"/>
      <c r="D21" s="10" t="s">
        <v>20</v>
      </c>
      <c r="E21" s="10" t="s">
        <v>20</v>
      </c>
      <c r="F21" s="10"/>
      <c r="G21" s="10" t="s">
        <v>20</v>
      </c>
      <c r="H21" s="10" t="s">
        <v>20</v>
      </c>
      <c r="I21" s="10" t="s">
        <v>20</v>
      </c>
      <c r="J21" s="10" t="s">
        <v>20</v>
      </c>
      <c r="K21" s="10" t="s">
        <v>20</v>
      </c>
      <c r="L21" s="10" t="s">
        <v>20</v>
      </c>
      <c r="M21" s="10" t="s">
        <v>20</v>
      </c>
      <c r="N21" s="10" t="s">
        <v>20</v>
      </c>
      <c r="O21" s="10"/>
      <c r="P21" s="10" t="s">
        <v>20</v>
      </c>
      <c r="Q21" s="10" t="s">
        <v>20</v>
      </c>
      <c r="R21" s="10" t="s">
        <v>20</v>
      </c>
      <c r="S21" s="10"/>
      <c r="T21" s="51">
        <v>14</v>
      </c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52"/>
    </row>
    <row r="22" spans="1:31" s="1" customFormat="1" ht="14.45" customHeight="1" x14ac:dyDescent="0.2">
      <c r="A22" s="12" t="s">
        <v>129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53"/>
      <c r="U22" s="14" t="s">
        <v>20</v>
      </c>
      <c r="V22" s="14" t="s">
        <v>20</v>
      </c>
      <c r="W22" s="14" t="s">
        <v>20</v>
      </c>
      <c r="X22" s="14" t="s">
        <v>20</v>
      </c>
      <c r="Y22" s="14" t="s">
        <v>20</v>
      </c>
      <c r="Z22" s="14" t="s">
        <v>20</v>
      </c>
      <c r="AA22" s="14" t="s">
        <v>20</v>
      </c>
      <c r="AB22" s="14"/>
      <c r="AC22" s="14"/>
      <c r="AD22" s="14" t="s">
        <v>20</v>
      </c>
      <c r="AE22" s="54">
        <v>8</v>
      </c>
    </row>
    <row r="23" spans="1:31" s="1" customFormat="1" ht="14.45" customHeight="1" x14ac:dyDescent="0.2">
      <c r="A23" s="8" t="s">
        <v>130</v>
      </c>
      <c r="B23" s="10" t="s">
        <v>20</v>
      </c>
      <c r="C23" s="10" t="s">
        <v>20</v>
      </c>
      <c r="D23" s="10" t="s">
        <v>20</v>
      </c>
      <c r="E23" s="10" t="s">
        <v>20</v>
      </c>
      <c r="F23" s="10" t="s">
        <v>20</v>
      </c>
      <c r="G23" s="10" t="s">
        <v>20</v>
      </c>
      <c r="H23" s="10" t="s">
        <v>20</v>
      </c>
      <c r="I23" s="10" t="s">
        <v>20</v>
      </c>
      <c r="J23" s="10" t="s">
        <v>20</v>
      </c>
      <c r="K23" s="10" t="s">
        <v>20</v>
      </c>
      <c r="L23" s="10" t="s">
        <v>20</v>
      </c>
      <c r="M23" s="10" t="s">
        <v>20</v>
      </c>
      <c r="N23" s="10" t="s">
        <v>20</v>
      </c>
      <c r="O23" s="10" t="s">
        <v>20</v>
      </c>
      <c r="P23" s="10" t="s">
        <v>20</v>
      </c>
      <c r="Q23" s="10" t="s">
        <v>20</v>
      </c>
      <c r="R23" s="10" t="s">
        <v>20</v>
      </c>
      <c r="S23" s="10" t="s">
        <v>20</v>
      </c>
      <c r="T23" s="51">
        <v>18</v>
      </c>
      <c r="U23" s="10" t="s">
        <v>20</v>
      </c>
      <c r="V23" s="10" t="s">
        <v>20</v>
      </c>
      <c r="W23" s="10" t="s">
        <v>20</v>
      </c>
      <c r="X23" s="10" t="s">
        <v>20</v>
      </c>
      <c r="Y23" s="10" t="s">
        <v>20</v>
      </c>
      <c r="Z23" s="10" t="s">
        <v>20</v>
      </c>
      <c r="AA23" s="10" t="s">
        <v>20</v>
      </c>
      <c r="AB23" s="10" t="s">
        <v>20</v>
      </c>
      <c r="AC23" s="10"/>
      <c r="AD23" s="10" t="s">
        <v>20</v>
      </c>
      <c r="AE23" s="52">
        <v>9</v>
      </c>
    </row>
    <row r="24" spans="1:31" s="1" customFormat="1" ht="14.45" customHeight="1" x14ac:dyDescent="0.2">
      <c r="A24" s="12" t="s">
        <v>131</v>
      </c>
      <c r="B24" s="14" t="s">
        <v>20</v>
      </c>
      <c r="C24" s="14" t="s">
        <v>20</v>
      </c>
      <c r="D24" s="14" t="s">
        <v>20</v>
      </c>
      <c r="E24" s="14" t="s">
        <v>20</v>
      </c>
      <c r="F24" s="14" t="s">
        <v>20</v>
      </c>
      <c r="G24" s="14" t="s">
        <v>20</v>
      </c>
      <c r="H24" s="14" t="s">
        <v>20</v>
      </c>
      <c r="I24" s="14" t="s">
        <v>20</v>
      </c>
      <c r="J24" s="14" t="s">
        <v>20</v>
      </c>
      <c r="K24" s="14" t="s">
        <v>20</v>
      </c>
      <c r="L24" s="14" t="s">
        <v>20</v>
      </c>
      <c r="M24" s="14" t="s">
        <v>20</v>
      </c>
      <c r="N24" s="14" t="s">
        <v>20</v>
      </c>
      <c r="O24" s="14"/>
      <c r="P24" s="14"/>
      <c r="Q24" s="14" t="s">
        <v>20</v>
      </c>
      <c r="R24" s="14"/>
      <c r="S24" s="14" t="s">
        <v>20</v>
      </c>
      <c r="T24" s="53">
        <v>15</v>
      </c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54"/>
    </row>
    <row r="25" spans="1:31" s="1" customFormat="1" ht="14.45" customHeight="1" x14ac:dyDescent="0.2">
      <c r="A25" s="8" t="s">
        <v>132</v>
      </c>
      <c r="B25" s="10" t="s">
        <v>20</v>
      </c>
      <c r="C25" s="10" t="s">
        <v>20</v>
      </c>
      <c r="D25" s="10"/>
      <c r="E25" s="10"/>
      <c r="F25" s="10"/>
      <c r="G25" s="10"/>
      <c r="H25" s="10"/>
      <c r="I25" s="10" t="s">
        <v>20</v>
      </c>
      <c r="J25" s="10" t="s">
        <v>20</v>
      </c>
      <c r="K25" s="10"/>
      <c r="L25" s="10"/>
      <c r="M25" s="10"/>
      <c r="N25" s="10" t="s">
        <v>20</v>
      </c>
      <c r="O25" s="10" t="s">
        <v>20</v>
      </c>
      <c r="P25" s="10"/>
      <c r="Q25" s="10" t="s">
        <v>20</v>
      </c>
      <c r="R25" s="10"/>
      <c r="S25" s="10" t="s">
        <v>20</v>
      </c>
      <c r="T25" s="51">
        <v>8</v>
      </c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52"/>
    </row>
    <row r="26" spans="1:31" s="1" customFormat="1" ht="14.45" customHeight="1" x14ac:dyDescent="0.2">
      <c r="A26" s="12" t="s">
        <v>133</v>
      </c>
      <c r="B26" s="14" t="s">
        <v>20</v>
      </c>
      <c r="C26" s="14" t="s">
        <v>20</v>
      </c>
      <c r="D26" s="14"/>
      <c r="E26" s="14"/>
      <c r="F26" s="14"/>
      <c r="G26" s="14"/>
      <c r="H26" s="14"/>
      <c r="I26" s="14" t="s">
        <v>20</v>
      </c>
      <c r="J26" s="14" t="s">
        <v>20</v>
      </c>
      <c r="K26" s="14"/>
      <c r="L26" s="14"/>
      <c r="M26" s="14"/>
      <c r="N26" s="14" t="s">
        <v>20</v>
      </c>
      <c r="O26" s="14"/>
      <c r="P26" s="14"/>
      <c r="Q26" s="14" t="s">
        <v>20</v>
      </c>
      <c r="R26" s="14"/>
      <c r="S26" s="14" t="s">
        <v>20</v>
      </c>
      <c r="T26" s="53">
        <v>7</v>
      </c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54"/>
    </row>
    <row r="27" spans="1:31" s="1" customFormat="1" ht="14.45" customHeight="1" x14ac:dyDescent="0.2">
      <c r="A27" s="8" t="s">
        <v>134</v>
      </c>
      <c r="B27" s="10" t="s">
        <v>20</v>
      </c>
      <c r="C27" s="10" t="s">
        <v>20</v>
      </c>
      <c r="D27" s="10"/>
      <c r="E27" s="10"/>
      <c r="F27" s="10"/>
      <c r="G27" s="10"/>
      <c r="H27" s="10"/>
      <c r="I27" s="10" t="s">
        <v>20</v>
      </c>
      <c r="J27" s="10" t="s">
        <v>20</v>
      </c>
      <c r="K27" s="10" t="s">
        <v>20</v>
      </c>
      <c r="L27" s="10"/>
      <c r="M27" s="10"/>
      <c r="N27" s="10" t="s">
        <v>20</v>
      </c>
      <c r="O27" s="10"/>
      <c r="P27" s="10" t="s">
        <v>20</v>
      </c>
      <c r="Q27" s="10" t="s">
        <v>20</v>
      </c>
      <c r="R27" s="10"/>
      <c r="S27" s="10" t="s">
        <v>20</v>
      </c>
      <c r="T27" s="51">
        <v>9</v>
      </c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52"/>
    </row>
    <row r="28" spans="1:31" s="1" customFormat="1" ht="14.45" customHeight="1" x14ac:dyDescent="0.2">
      <c r="A28" s="12" t="s">
        <v>135</v>
      </c>
      <c r="B28" s="14" t="s">
        <v>20</v>
      </c>
      <c r="C28" s="14" t="s">
        <v>20</v>
      </c>
      <c r="D28" s="14" t="s">
        <v>20</v>
      </c>
      <c r="E28" s="14" t="s">
        <v>20</v>
      </c>
      <c r="F28" s="14" t="s">
        <v>20</v>
      </c>
      <c r="G28" s="14" t="s">
        <v>20</v>
      </c>
      <c r="H28" s="14" t="s">
        <v>20</v>
      </c>
      <c r="I28" s="14" t="s">
        <v>20</v>
      </c>
      <c r="J28" s="14" t="s">
        <v>20</v>
      </c>
      <c r="K28" s="14" t="s">
        <v>20</v>
      </c>
      <c r="L28" s="14" t="s">
        <v>20</v>
      </c>
      <c r="M28" s="14" t="s">
        <v>20</v>
      </c>
      <c r="N28" s="14" t="s">
        <v>20</v>
      </c>
      <c r="O28" s="14" t="s">
        <v>20</v>
      </c>
      <c r="P28" s="14" t="s">
        <v>20</v>
      </c>
      <c r="Q28" s="14" t="s">
        <v>20</v>
      </c>
      <c r="R28" s="14" t="s">
        <v>20</v>
      </c>
      <c r="S28" s="14" t="s">
        <v>20</v>
      </c>
      <c r="T28" s="53">
        <v>18</v>
      </c>
      <c r="U28" s="14" t="s">
        <v>20</v>
      </c>
      <c r="V28" s="14" t="s">
        <v>20</v>
      </c>
      <c r="W28" s="14" t="s">
        <v>20</v>
      </c>
      <c r="X28" s="14" t="s">
        <v>20</v>
      </c>
      <c r="Y28" s="14" t="s">
        <v>20</v>
      </c>
      <c r="Z28" s="14" t="s">
        <v>20</v>
      </c>
      <c r="AA28" s="14" t="s">
        <v>20</v>
      </c>
      <c r="AB28" s="14" t="s">
        <v>20</v>
      </c>
      <c r="AC28" s="14" t="s">
        <v>20</v>
      </c>
      <c r="AD28" s="14" t="s">
        <v>20</v>
      </c>
      <c r="AE28" s="54">
        <v>10</v>
      </c>
    </row>
    <row r="29" spans="1:31" s="1" customFormat="1" ht="14.45" customHeight="1" x14ac:dyDescent="0.2">
      <c r="A29" s="8" t="s">
        <v>136</v>
      </c>
      <c r="B29" s="10" t="s">
        <v>20</v>
      </c>
      <c r="C29" s="10" t="s">
        <v>20</v>
      </c>
      <c r="D29" s="10"/>
      <c r="E29" s="10"/>
      <c r="F29" s="10"/>
      <c r="G29" s="10"/>
      <c r="H29" s="10" t="s">
        <v>20</v>
      </c>
      <c r="I29" s="10" t="s">
        <v>20</v>
      </c>
      <c r="J29" s="10" t="s">
        <v>20</v>
      </c>
      <c r="K29" s="10" t="s">
        <v>20</v>
      </c>
      <c r="L29" s="10"/>
      <c r="M29" s="10"/>
      <c r="N29" s="10" t="s">
        <v>20</v>
      </c>
      <c r="O29" s="10" t="s">
        <v>20</v>
      </c>
      <c r="P29" s="10" t="s">
        <v>20</v>
      </c>
      <c r="Q29" s="10" t="s">
        <v>20</v>
      </c>
      <c r="R29" s="10" t="s">
        <v>20</v>
      </c>
      <c r="S29" s="10" t="s">
        <v>20</v>
      </c>
      <c r="T29" s="51">
        <v>12</v>
      </c>
      <c r="U29" s="10"/>
      <c r="V29" s="10"/>
      <c r="W29" s="10"/>
      <c r="X29" s="10"/>
      <c r="Y29" s="10"/>
      <c r="Z29" s="10"/>
      <c r="AA29" s="10" t="s">
        <v>20</v>
      </c>
      <c r="AB29" s="10" t="s">
        <v>20</v>
      </c>
      <c r="AC29" s="10" t="s">
        <v>20</v>
      </c>
      <c r="AD29" s="10"/>
      <c r="AE29" s="52">
        <v>3</v>
      </c>
    </row>
    <row r="30" spans="1:31" s="1" customFormat="1" ht="14.45" customHeight="1" x14ac:dyDescent="0.2">
      <c r="A30" s="12" t="s">
        <v>137</v>
      </c>
      <c r="B30" s="14" t="s">
        <v>20</v>
      </c>
      <c r="C30" s="14" t="s">
        <v>20</v>
      </c>
      <c r="D30" s="14" t="s">
        <v>20</v>
      </c>
      <c r="E30" s="14" t="s">
        <v>20</v>
      </c>
      <c r="F30" s="14" t="s">
        <v>20</v>
      </c>
      <c r="G30" s="14" t="s">
        <v>20</v>
      </c>
      <c r="H30" s="14" t="s">
        <v>20</v>
      </c>
      <c r="I30" s="14" t="s">
        <v>20</v>
      </c>
      <c r="J30" s="14" t="s">
        <v>20</v>
      </c>
      <c r="K30" s="14" t="s">
        <v>20</v>
      </c>
      <c r="L30" s="14" t="s">
        <v>20</v>
      </c>
      <c r="M30" s="14" t="s">
        <v>20</v>
      </c>
      <c r="N30" s="14" t="s">
        <v>20</v>
      </c>
      <c r="O30" s="14" t="s">
        <v>20</v>
      </c>
      <c r="P30" s="14" t="s">
        <v>20</v>
      </c>
      <c r="Q30" s="14" t="s">
        <v>20</v>
      </c>
      <c r="R30" s="14" t="s">
        <v>20</v>
      </c>
      <c r="S30" s="14" t="s">
        <v>20</v>
      </c>
      <c r="T30" s="53">
        <v>18</v>
      </c>
      <c r="U30" s="14" t="s">
        <v>20</v>
      </c>
      <c r="V30" s="14" t="s">
        <v>20</v>
      </c>
      <c r="W30" s="14" t="s">
        <v>20</v>
      </c>
      <c r="X30" s="14" t="s">
        <v>20</v>
      </c>
      <c r="Y30" s="14" t="s">
        <v>20</v>
      </c>
      <c r="Z30" s="14" t="s">
        <v>20</v>
      </c>
      <c r="AA30" s="14"/>
      <c r="AB30" s="14" t="s">
        <v>20</v>
      </c>
      <c r="AC30" s="14"/>
      <c r="AD30" s="14" t="s">
        <v>20</v>
      </c>
      <c r="AE30" s="54">
        <v>8</v>
      </c>
    </row>
    <row r="31" spans="1:31" s="1" customFormat="1" ht="14.45" customHeight="1" x14ac:dyDescent="0.2">
      <c r="A31" s="8" t="s">
        <v>138</v>
      </c>
      <c r="B31" s="10" t="s">
        <v>20</v>
      </c>
      <c r="C31" s="10" t="s">
        <v>20</v>
      </c>
      <c r="D31" s="10" t="s">
        <v>20</v>
      </c>
      <c r="E31" s="10"/>
      <c r="F31" s="10"/>
      <c r="G31" s="10" t="s">
        <v>20</v>
      </c>
      <c r="H31" s="10" t="s">
        <v>20</v>
      </c>
      <c r="I31" s="10" t="s">
        <v>20</v>
      </c>
      <c r="J31" s="10" t="s">
        <v>20</v>
      </c>
      <c r="K31" s="10" t="s">
        <v>20</v>
      </c>
      <c r="L31" s="10" t="s">
        <v>20</v>
      </c>
      <c r="M31" s="10" t="s">
        <v>20</v>
      </c>
      <c r="N31" s="10" t="s">
        <v>20</v>
      </c>
      <c r="O31" s="10"/>
      <c r="P31" s="10" t="s">
        <v>20</v>
      </c>
      <c r="Q31" s="10" t="s">
        <v>20</v>
      </c>
      <c r="R31" s="10" t="s">
        <v>20</v>
      </c>
      <c r="S31" s="10" t="s">
        <v>20</v>
      </c>
      <c r="T31" s="51">
        <v>15</v>
      </c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52"/>
    </row>
    <row r="32" spans="1:31" s="1" customFormat="1" ht="14.45" customHeight="1" x14ac:dyDescent="0.2">
      <c r="A32" s="12" t="s">
        <v>139</v>
      </c>
      <c r="B32" s="14" t="s">
        <v>20</v>
      </c>
      <c r="C32" s="14" t="s">
        <v>20</v>
      </c>
      <c r="D32" s="14" t="s">
        <v>20</v>
      </c>
      <c r="E32" s="14"/>
      <c r="F32" s="14"/>
      <c r="G32" s="14"/>
      <c r="H32" s="14" t="s">
        <v>20</v>
      </c>
      <c r="I32" s="14" t="s">
        <v>20</v>
      </c>
      <c r="J32" s="14" t="s">
        <v>20</v>
      </c>
      <c r="K32" s="14" t="s">
        <v>20</v>
      </c>
      <c r="L32" s="14"/>
      <c r="M32" s="14"/>
      <c r="N32" s="14" t="s">
        <v>20</v>
      </c>
      <c r="O32" s="14" t="s">
        <v>20</v>
      </c>
      <c r="P32" s="14" t="s">
        <v>20</v>
      </c>
      <c r="Q32" s="14" t="s">
        <v>20</v>
      </c>
      <c r="R32" s="14" t="s">
        <v>20</v>
      </c>
      <c r="S32" s="14" t="s">
        <v>20</v>
      </c>
      <c r="T32" s="53">
        <v>13</v>
      </c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54"/>
    </row>
    <row r="33" spans="1:31" s="1" customFormat="1" ht="14.45" customHeight="1" x14ac:dyDescent="0.2">
      <c r="A33" s="8" t="s">
        <v>140</v>
      </c>
      <c r="B33" s="10" t="s">
        <v>20</v>
      </c>
      <c r="C33" s="10" t="s">
        <v>20</v>
      </c>
      <c r="D33" s="10" t="s">
        <v>20</v>
      </c>
      <c r="E33" s="10" t="s">
        <v>20</v>
      </c>
      <c r="F33" s="10" t="s">
        <v>20</v>
      </c>
      <c r="G33" s="10" t="s">
        <v>20</v>
      </c>
      <c r="H33" s="10" t="s">
        <v>20</v>
      </c>
      <c r="I33" s="10" t="s">
        <v>20</v>
      </c>
      <c r="J33" s="10" t="s">
        <v>20</v>
      </c>
      <c r="K33" s="10" t="s">
        <v>20</v>
      </c>
      <c r="L33" s="10" t="s">
        <v>20</v>
      </c>
      <c r="M33" s="10" t="s">
        <v>20</v>
      </c>
      <c r="N33" s="10" t="s">
        <v>20</v>
      </c>
      <c r="O33" s="10" t="s">
        <v>20</v>
      </c>
      <c r="P33" s="10" t="s">
        <v>20</v>
      </c>
      <c r="Q33" s="10" t="s">
        <v>20</v>
      </c>
      <c r="R33" s="10" t="s">
        <v>20</v>
      </c>
      <c r="S33" s="10" t="s">
        <v>20</v>
      </c>
      <c r="T33" s="51">
        <v>18</v>
      </c>
      <c r="U33" s="10" t="s">
        <v>20</v>
      </c>
      <c r="V33" s="10" t="s">
        <v>20</v>
      </c>
      <c r="W33" s="10" t="s">
        <v>20</v>
      </c>
      <c r="X33" s="10" t="s">
        <v>20</v>
      </c>
      <c r="Y33" s="10" t="s">
        <v>20</v>
      </c>
      <c r="Z33" s="10" t="s">
        <v>20</v>
      </c>
      <c r="AA33" s="10"/>
      <c r="AB33" s="10"/>
      <c r="AC33" s="10"/>
      <c r="AD33" s="10" t="s">
        <v>20</v>
      </c>
      <c r="AE33" s="52">
        <v>7</v>
      </c>
    </row>
    <row r="34" spans="1:31" s="1" customFormat="1" ht="14.45" customHeight="1" x14ac:dyDescent="0.2">
      <c r="A34" s="12" t="s">
        <v>141</v>
      </c>
      <c r="B34" s="14" t="s">
        <v>20</v>
      </c>
      <c r="C34" s="14" t="s">
        <v>20</v>
      </c>
      <c r="D34" s="14" t="s">
        <v>20</v>
      </c>
      <c r="E34" s="14" t="s">
        <v>20</v>
      </c>
      <c r="F34" s="14"/>
      <c r="G34" s="14" t="s">
        <v>20</v>
      </c>
      <c r="H34" s="14" t="s">
        <v>20</v>
      </c>
      <c r="I34" s="14" t="s">
        <v>20</v>
      </c>
      <c r="J34" s="14" t="s">
        <v>20</v>
      </c>
      <c r="K34" s="14" t="s">
        <v>20</v>
      </c>
      <c r="L34" s="14" t="s">
        <v>20</v>
      </c>
      <c r="M34" s="14" t="s">
        <v>20</v>
      </c>
      <c r="N34" s="14" t="s">
        <v>20</v>
      </c>
      <c r="O34" s="14" t="s">
        <v>20</v>
      </c>
      <c r="P34" s="14" t="s">
        <v>20</v>
      </c>
      <c r="Q34" s="14" t="s">
        <v>20</v>
      </c>
      <c r="R34" s="14" t="s">
        <v>20</v>
      </c>
      <c r="S34" s="14" t="s">
        <v>20</v>
      </c>
      <c r="T34" s="53">
        <v>17</v>
      </c>
      <c r="U34" s="14" t="s">
        <v>20</v>
      </c>
      <c r="V34" s="14"/>
      <c r="W34" s="14"/>
      <c r="X34" s="14" t="s">
        <v>20</v>
      </c>
      <c r="Y34" s="14" t="s">
        <v>20</v>
      </c>
      <c r="Z34" s="14" t="s">
        <v>20</v>
      </c>
      <c r="AA34" s="14"/>
      <c r="AB34" s="14"/>
      <c r="AC34" s="14"/>
      <c r="AD34" s="14" t="s">
        <v>20</v>
      </c>
      <c r="AE34" s="54">
        <v>5</v>
      </c>
    </row>
    <row r="35" spans="1:31" s="1" customFormat="1" ht="14.45" customHeight="1" x14ac:dyDescent="0.2">
      <c r="A35" s="8" t="s">
        <v>142</v>
      </c>
      <c r="B35" s="10"/>
      <c r="C35" s="10" t="s">
        <v>20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51">
        <v>1</v>
      </c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52"/>
    </row>
    <row r="36" spans="1:31" s="1" customFormat="1" ht="19.149999999999999" customHeight="1" x14ac:dyDescent="0.15">
      <c r="A36" s="19" t="s">
        <v>56</v>
      </c>
      <c r="B36" s="20">
        <v>25</v>
      </c>
      <c r="C36" s="20">
        <v>25</v>
      </c>
      <c r="D36" s="20">
        <v>20</v>
      </c>
      <c r="E36" s="20">
        <v>12</v>
      </c>
      <c r="F36" s="20">
        <v>7</v>
      </c>
      <c r="G36" s="20">
        <v>11</v>
      </c>
      <c r="H36" s="20">
        <v>20</v>
      </c>
      <c r="I36" s="20">
        <v>25</v>
      </c>
      <c r="J36" s="20">
        <v>26</v>
      </c>
      <c r="K36" s="20">
        <v>22</v>
      </c>
      <c r="L36" s="20">
        <v>10</v>
      </c>
      <c r="M36" s="20">
        <v>11</v>
      </c>
      <c r="N36" s="20">
        <v>25</v>
      </c>
      <c r="O36" s="20">
        <v>15</v>
      </c>
      <c r="P36" s="20">
        <v>18</v>
      </c>
      <c r="Q36" s="20">
        <v>25</v>
      </c>
      <c r="R36" s="20">
        <v>15</v>
      </c>
      <c r="S36" s="20">
        <v>22</v>
      </c>
      <c r="T36" s="24"/>
      <c r="U36" s="55">
        <v>9</v>
      </c>
      <c r="V36" s="55">
        <v>7</v>
      </c>
      <c r="W36" s="55">
        <v>8</v>
      </c>
      <c r="X36" s="55">
        <v>11</v>
      </c>
      <c r="Y36" s="55">
        <v>11</v>
      </c>
      <c r="Z36" s="55">
        <v>10</v>
      </c>
      <c r="AA36" s="55">
        <v>6</v>
      </c>
      <c r="AB36" s="55">
        <v>6</v>
      </c>
      <c r="AC36" s="55">
        <v>3</v>
      </c>
      <c r="AD36" s="55">
        <v>10</v>
      </c>
      <c r="AE36" s="56"/>
    </row>
    <row r="37" spans="1:31" s="1" customFormat="1" ht="28.7" customHeight="1" x14ac:dyDescent="0.15"/>
  </sheetData>
  <mergeCells count="9">
    <mergeCell ref="A1:AE1"/>
    <mergeCell ref="A2:AE2"/>
    <mergeCell ref="A3:AE3"/>
    <mergeCell ref="A4:A5"/>
    <mergeCell ref="A6:AE6"/>
    <mergeCell ref="AE4:AE5"/>
    <mergeCell ref="B4:S4"/>
    <mergeCell ref="T4:T5"/>
    <mergeCell ref="U4:AD4"/>
  </mergeCells>
  <pageMargins left="0.7" right="0.7" top="0.75" bottom="0.75" header="0.3" footer="0.3"/>
  <pageSetup paperSize="8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sqref="A1:G1"/>
    </sheetView>
  </sheetViews>
  <sheetFormatPr defaultRowHeight="12.75" x14ac:dyDescent="0.2"/>
  <cols>
    <col min="1" max="1" width="42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151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152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59</v>
      </c>
      <c r="C4" s="130"/>
      <c r="D4" s="130"/>
      <c r="E4" s="130" t="s">
        <v>60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62</v>
      </c>
      <c r="E5" s="129" t="s">
        <v>61</v>
      </c>
      <c r="F5" s="129"/>
      <c r="G5" s="128" t="s">
        <v>62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115</v>
      </c>
      <c r="B8" s="25">
        <v>100966.70656000001</v>
      </c>
      <c r="C8" s="25">
        <v>122570.09753</v>
      </c>
      <c r="D8" s="26">
        <v>21.396549125985501</v>
      </c>
      <c r="E8" s="25">
        <v>224507.07551</v>
      </c>
      <c r="F8" s="25">
        <v>224078.5411</v>
      </c>
      <c r="G8" s="26">
        <v>-0.190877908425165</v>
      </c>
    </row>
    <row r="9" spans="1:7" s="1" customFormat="1" ht="14.85" customHeight="1" x14ac:dyDescent="0.2">
      <c r="A9" s="12" t="s">
        <v>116</v>
      </c>
      <c r="B9" s="27">
        <v>933372.80110000004</v>
      </c>
      <c r="C9" s="27">
        <v>909904.44148000004</v>
      </c>
      <c r="D9" s="28">
        <v>-2.5143607776380499</v>
      </c>
      <c r="E9" s="27">
        <v>1128718.1671200001</v>
      </c>
      <c r="F9" s="27">
        <v>1259280.37678</v>
      </c>
      <c r="G9" s="28">
        <v>11.5672993899919</v>
      </c>
    </row>
    <row r="10" spans="1:7" s="1" customFormat="1" ht="14.85" customHeight="1" x14ac:dyDescent="0.2">
      <c r="A10" s="8" t="s">
        <v>117</v>
      </c>
      <c r="B10" s="25">
        <v>837978.33585999999</v>
      </c>
      <c r="C10" s="25">
        <v>919468.03541999997</v>
      </c>
      <c r="D10" s="26">
        <v>9.7245592245972308</v>
      </c>
      <c r="E10" s="25">
        <v>1263573.87374</v>
      </c>
      <c r="F10" s="25">
        <v>1262431.2356199999</v>
      </c>
      <c r="G10" s="26">
        <v>-9.0429071362322602E-2</v>
      </c>
    </row>
    <row r="11" spans="1:7" s="1" customFormat="1" ht="14.85" customHeight="1" x14ac:dyDescent="0.2">
      <c r="A11" s="12" t="s">
        <v>118</v>
      </c>
      <c r="B11" s="27">
        <v>37138.736700000001</v>
      </c>
      <c r="C11" s="27">
        <v>41699.364200000004</v>
      </c>
      <c r="D11" s="28">
        <v>12.279974779002099</v>
      </c>
      <c r="E11" s="27">
        <v>39207.150249999999</v>
      </c>
      <c r="F11" s="27">
        <v>45489.820039999999</v>
      </c>
      <c r="G11" s="28">
        <v>16.024295950966199</v>
      </c>
    </row>
    <row r="12" spans="1:7" s="1" customFormat="1" ht="14.85" customHeight="1" x14ac:dyDescent="0.2">
      <c r="A12" s="8" t="s">
        <v>119</v>
      </c>
      <c r="B12" s="25">
        <v>42564.831510000004</v>
      </c>
      <c r="C12" s="25">
        <v>46428.286569999997</v>
      </c>
      <c r="D12" s="26">
        <v>9.0766365634322508</v>
      </c>
      <c r="E12" s="25">
        <v>75060.454540000006</v>
      </c>
      <c r="F12" s="25">
        <v>83269.730479999998</v>
      </c>
      <c r="G12" s="26">
        <v>10.936885461605099</v>
      </c>
    </row>
    <row r="13" spans="1:7" s="1" customFormat="1" ht="14.85" customHeight="1" x14ac:dyDescent="0.2">
      <c r="A13" s="12" t="s">
        <v>120</v>
      </c>
      <c r="B13" s="27">
        <v>51165.001300000004</v>
      </c>
      <c r="C13" s="27">
        <v>47864.384239999999</v>
      </c>
      <c r="D13" s="28">
        <v>-6.4509273451342803</v>
      </c>
      <c r="E13" s="27">
        <v>272235.99300999998</v>
      </c>
      <c r="F13" s="27">
        <v>235740.09432999999</v>
      </c>
      <c r="G13" s="28">
        <v>-13.405978495525201</v>
      </c>
    </row>
    <row r="14" spans="1:7" s="1" customFormat="1" ht="14.85" customHeight="1" x14ac:dyDescent="0.2">
      <c r="A14" s="8" t="s">
        <v>121</v>
      </c>
      <c r="B14" s="25">
        <v>607480.07605000003</v>
      </c>
      <c r="C14" s="25">
        <v>609565.04136000003</v>
      </c>
      <c r="D14" s="26">
        <v>0.34321542256283499</v>
      </c>
      <c r="E14" s="25">
        <v>1200750.2245700001</v>
      </c>
      <c r="F14" s="25">
        <v>1308338.3325</v>
      </c>
      <c r="G14" s="26">
        <v>8.9600739378190202</v>
      </c>
    </row>
    <row r="15" spans="1:7" s="1" customFormat="1" ht="14.85" customHeight="1" x14ac:dyDescent="0.2">
      <c r="A15" s="12" t="s">
        <v>122</v>
      </c>
      <c r="B15" s="27">
        <v>71660.331160000002</v>
      </c>
      <c r="C15" s="27">
        <v>84875.456690000006</v>
      </c>
      <c r="D15" s="28">
        <v>18.441340300945399</v>
      </c>
      <c r="E15" s="27">
        <v>103220.47196</v>
      </c>
      <c r="F15" s="27">
        <v>121886.06425</v>
      </c>
      <c r="G15" s="28">
        <v>18.0832270339098</v>
      </c>
    </row>
    <row r="16" spans="1:7" s="1" customFormat="1" ht="14.85" customHeight="1" x14ac:dyDescent="0.2">
      <c r="A16" s="8" t="s">
        <v>123</v>
      </c>
      <c r="B16" s="25">
        <v>518574.51804</v>
      </c>
      <c r="C16" s="25">
        <v>567415.70770000003</v>
      </c>
      <c r="D16" s="26">
        <v>9.4183551179104903</v>
      </c>
      <c r="E16" s="25">
        <v>804779.00295999995</v>
      </c>
      <c r="F16" s="25">
        <v>870501.12065000006</v>
      </c>
      <c r="G16" s="26">
        <v>8.1664801701177794</v>
      </c>
    </row>
    <row r="17" spans="1:7" s="1" customFormat="1" ht="14.85" customHeight="1" x14ac:dyDescent="0.2">
      <c r="A17" s="12" t="s">
        <v>124</v>
      </c>
      <c r="B17" s="27">
        <v>48208.507259999998</v>
      </c>
      <c r="C17" s="27">
        <v>45559.054730000003</v>
      </c>
      <c r="D17" s="28">
        <v>-5.4958194737515198</v>
      </c>
      <c r="E17" s="27">
        <v>96916.984479999999</v>
      </c>
      <c r="F17" s="27">
        <v>88572.300669999997</v>
      </c>
      <c r="G17" s="28">
        <v>-8.6101356276948895</v>
      </c>
    </row>
    <row r="18" spans="1:7" s="1" customFormat="1" ht="14.85" customHeight="1" x14ac:dyDescent="0.2">
      <c r="A18" s="8" t="s">
        <v>125</v>
      </c>
      <c r="B18" s="25">
        <v>245493.66685000001</v>
      </c>
      <c r="C18" s="25">
        <v>225853.40875</v>
      </c>
      <c r="D18" s="26">
        <v>-8.0003115159791403</v>
      </c>
      <c r="E18" s="25">
        <v>640659.42431000003</v>
      </c>
      <c r="F18" s="25">
        <v>624550.32787000004</v>
      </c>
      <c r="G18" s="26">
        <v>-2.5144555482579101</v>
      </c>
    </row>
    <row r="19" spans="1:7" s="1" customFormat="1" ht="14.85" customHeight="1" x14ac:dyDescent="0.2">
      <c r="A19" s="12" t="s">
        <v>126</v>
      </c>
      <c r="B19" s="27">
        <v>19513.725890000002</v>
      </c>
      <c r="C19" s="27">
        <v>49109.842149999997</v>
      </c>
      <c r="D19" s="28">
        <v>151.668197179949</v>
      </c>
      <c r="E19" s="27">
        <v>57485.540930000003</v>
      </c>
      <c r="F19" s="27">
        <v>96643.388349999994</v>
      </c>
      <c r="G19" s="28">
        <v>68.117733236053894</v>
      </c>
    </row>
    <row r="20" spans="1:7" s="1" customFormat="1" ht="14.85" customHeight="1" x14ac:dyDescent="0.2">
      <c r="A20" s="8" t="s">
        <v>127</v>
      </c>
      <c r="B20" s="25">
        <v>3975.3413999999998</v>
      </c>
      <c r="C20" s="25">
        <v>3868.29216</v>
      </c>
      <c r="D20" s="26">
        <v>-2.6928313628610598</v>
      </c>
      <c r="E20" s="25">
        <v>3045.33896</v>
      </c>
      <c r="F20" s="25">
        <v>2940.22615</v>
      </c>
      <c r="G20" s="26">
        <v>-3.4515964029173301</v>
      </c>
    </row>
    <row r="21" spans="1:7" s="1" customFormat="1" ht="14.85" customHeight="1" x14ac:dyDescent="0.2">
      <c r="A21" s="12" t="s">
        <v>128</v>
      </c>
      <c r="B21" s="27">
        <v>215779.34838000001</v>
      </c>
      <c r="C21" s="27">
        <v>323871.92836000002</v>
      </c>
      <c r="D21" s="28">
        <v>50.0940339247121</v>
      </c>
      <c r="E21" s="27">
        <v>310218.39682999998</v>
      </c>
      <c r="F21" s="27">
        <v>425419.19059000001</v>
      </c>
      <c r="G21" s="28">
        <v>37.135384276751999</v>
      </c>
    </row>
    <row r="22" spans="1:7" s="1" customFormat="1" ht="14.85" customHeight="1" x14ac:dyDescent="0.2">
      <c r="A22" s="8" t="s">
        <v>234</v>
      </c>
      <c r="B22" s="25">
        <v>26135.5681</v>
      </c>
      <c r="C22" s="25">
        <v>23534.867989999999</v>
      </c>
      <c r="D22" s="26">
        <v>-9.9508076505136405</v>
      </c>
      <c r="E22" s="25">
        <v>127086.6692</v>
      </c>
      <c r="F22" s="25">
        <v>5792.1826799999999</v>
      </c>
      <c r="G22" s="26">
        <v>-95.4423365436664</v>
      </c>
    </row>
    <row r="23" spans="1:7" s="1" customFormat="1" ht="14.85" customHeight="1" x14ac:dyDescent="0.2">
      <c r="A23" s="12" t="s">
        <v>129</v>
      </c>
      <c r="B23" s="27">
        <v>349822.05609999999</v>
      </c>
      <c r="C23" s="27">
        <v>362591.25438</v>
      </c>
      <c r="D23" s="28">
        <v>3.6501981671361001</v>
      </c>
      <c r="E23" s="27">
        <v>471073.92109999998</v>
      </c>
      <c r="F23" s="27">
        <v>455012.99116999999</v>
      </c>
      <c r="G23" s="28">
        <v>-3.4094287988807102</v>
      </c>
    </row>
    <row r="24" spans="1:7" s="1" customFormat="1" ht="14.85" customHeight="1" x14ac:dyDescent="0.2">
      <c r="A24" s="8" t="s">
        <v>130</v>
      </c>
      <c r="B24" s="25">
        <v>6688619.9448300004</v>
      </c>
      <c r="C24" s="25">
        <v>7334585.8097000001</v>
      </c>
      <c r="D24" s="26">
        <v>9.6576852952947601</v>
      </c>
      <c r="E24" s="25">
        <v>7986201.1757100001</v>
      </c>
      <c r="F24" s="25">
        <v>9004893.5647199992</v>
      </c>
      <c r="G24" s="26">
        <v>12.755656495460601</v>
      </c>
    </row>
    <row r="25" spans="1:7" s="1" customFormat="1" ht="14.85" customHeight="1" x14ac:dyDescent="0.2">
      <c r="A25" s="12" t="s">
        <v>131</v>
      </c>
      <c r="B25" s="27">
        <v>119688.37016000001</v>
      </c>
      <c r="C25" s="27">
        <v>145126.95298999999</v>
      </c>
      <c r="D25" s="28">
        <v>21.254013899590699</v>
      </c>
      <c r="E25" s="27">
        <v>384650.57756000001</v>
      </c>
      <c r="F25" s="27">
        <v>703705.0575</v>
      </c>
      <c r="G25" s="28">
        <v>82.946575035424701</v>
      </c>
    </row>
    <row r="26" spans="1:7" s="1" customFormat="1" ht="14.85" customHeight="1" x14ac:dyDescent="0.2">
      <c r="A26" s="8" t="s">
        <v>132</v>
      </c>
      <c r="B26" s="25">
        <v>123512.84737</v>
      </c>
      <c r="C26" s="25">
        <v>139604.45762999999</v>
      </c>
      <c r="D26" s="26">
        <v>13.028288637695599</v>
      </c>
      <c r="E26" s="25">
        <v>114050.39793000001</v>
      </c>
      <c r="F26" s="25">
        <v>116615.72539000001</v>
      </c>
      <c r="G26" s="26">
        <v>2.2492928622436601</v>
      </c>
    </row>
    <row r="27" spans="1:7" s="1" customFormat="1" ht="14.85" customHeight="1" x14ac:dyDescent="0.2">
      <c r="A27" s="12" t="s">
        <v>133</v>
      </c>
      <c r="B27" s="27">
        <v>65379.629350000003</v>
      </c>
      <c r="C27" s="27">
        <v>65359.085229999997</v>
      </c>
      <c r="D27" s="28">
        <v>-3.1422815033138797E-2</v>
      </c>
      <c r="E27" s="27">
        <v>61464.657249999997</v>
      </c>
      <c r="F27" s="27">
        <v>67663.297099999996</v>
      </c>
      <c r="G27" s="28">
        <v>10.0848847570853</v>
      </c>
    </row>
    <row r="28" spans="1:7" s="1" customFormat="1" ht="14.85" customHeight="1" x14ac:dyDescent="0.2">
      <c r="A28" s="8" t="s">
        <v>134</v>
      </c>
      <c r="B28" s="25">
        <v>46543.008629999997</v>
      </c>
      <c r="C28" s="25">
        <v>56271.684679999998</v>
      </c>
      <c r="D28" s="26">
        <v>20.902550858582099</v>
      </c>
      <c r="E28" s="25">
        <v>71933.656499999997</v>
      </c>
      <c r="F28" s="25">
        <v>45748.12773</v>
      </c>
      <c r="G28" s="26">
        <v>-36.402332432524098</v>
      </c>
    </row>
    <row r="29" spans="1:7" s="1" customFormat="1" ht="14.85" customHeight="1" x14ac:dyDescent="0.2">
      <c r="A29" s="12" t="s">
        <v>135</v>
      </c>
      <c r="B29" s="27">
        <v>3567754.3764900002</v>
      </c>
      <c r="C29" s="27">
        <v>4009501.6803700002</v>
      </c>
      <c r="D29" s="28">
        <v>12.3816624482596</v>
      </c>
      <c r="E29" s="27">
        <v>4296579.8387700003</v>
      </c>
      <c r="F29" s="27">
        <v>5056800.8454099996</v>
      </c>
      <c r="G29" s="28">
        <v>17.693631566674899</v>
      </c>
    </row>
    <row r="30" spans="1:7" s="1" customFormat="1" ht="14.85" customHeight="1" x14ac:dyDescent="0.2">
      <c r="A30" s="8" t="s">
        <v>136</v>
      </c>
      <c r="B30" s="25">
        <v>156239.96526</v>
      </c>
      <c r="C30" s="25">
        <v>143396.86954000001</v>
      </c>
      <c r="D30" s="26">
        <v>-8.2201091754134108</v>
      </c>
      <c r="E30" s="25">
        <v>137821.59057</v>
      </c>
      <c r="F30" s="25">
        <v>160122.10543</v>
      </c>
      <c r="G30" s="26">
        <v>16.180712156759999</v>
      </c>
    </row>
    <row r="31" spans="1:7" s="1" customFormat="1" ht="14.85" customHeight="1" x14ac:dyDescent="0.2">
      <c r="A31" s="12" t="s">
        <v>137</v>
      </c>
      <c r="B31" s="27">
        <v>3895720.7801100002</v>
      </c>
      <c r="C31" s="27">
        <v>4548686.6294499999</v>
      </c>
      <c r="D31" s="28">
        <v>16.7611049712234</v>
      </c>
      <c r="E31" s="27">
        <v>4603603.6609100001</v>
      </c>
      <c r="F31" s="27">
        <v>5116989.2687100004</v>
      </c>
      <c r="G31" s="28">
        <v>11.151820304585399</v>
      </c>
    </row>
    <row r="32" spans="1:7" s="1" customFormat="1" ht="14.85" customHeight="1" x14ac:dyDescent="0.2">
      <c r="A32" s="8" t="s">
        <v>138</v>
      </c>
      <c r="B32" s="25">
        <v>162246.34090000001</v>
      </c>
      <c r="C32" s="25">
        <v>155179.07579999999</v>
      </c>
      <c r="D32" s="26">
        <v>-4.3558856617641197</v>
      </c>
      <c r="E32" s="25">
        <v>362928.82233</v>
      </c>
      <c r="F32" s="25">
        <v>362506.67100999999</v>
      </c>
      <c r="G32" s="26">
        <v>-0.116317937299598</v>
      </c>
    </row>
    <row r="33" spans="1:7" s="1" customFormat="1" ht="14.85" customHeight="1" x14ac:dyDescent="0.2">
      <c r="A33" s="12" t="s">
        <v>139</v>
      </c>
      <c r="B33" s="27">
        <v>121417.86912</v>
      </c>
      <c r="C33" s="27">
        <v>157620.37555</v>
      </c>
      <c r="D33" s="28">
        <v>29.816456747581601</v>
      </c>
      <c r="E33" s="27">
        <v>202001.57605</v>
      </c>
      <c r="F33" s="27">
        <v>227575.42061999999</v>
      </c>
      <c r="G33" s="28">
        <v>12.660220316137501</v>
      </c>
    </row>
    <row r="34" spans="1:7" s="1" customFormat="1" ht="14.85" customHeight="1" x14ac:dyDescent="0.2">
      <c r="A34" s="8" t="s">
        <v>140</v>
      </c>
      <c r="B34" s="25">
        <v>1022169.7596700001</v>
      </c>
      <c r="C34" s="25">
        <v>1107834.2619400001</v>
      </c>
      <c r="D34" s="26">
        <v>8.3806531605529209</v>
      </c>
      <c r="E34" s="25">
        <v>1918742.2828599999</v>
      </c>
      <c r="F34" s="25">
        <v>2211481.25184</v>
      </c>
      <c r="G34" s="26">
        <v>15.256815445983399</v>
      </c>
    </row>
    <row r="35" spans="1:7" s="1" customFormat="1" ht="14.85" customHeight="1" x14ac:dyDescent="0.2">
      <c r="A35" s="12" t="s">
        <v>141</v>
      </c>
      <c r="B35" s="27">
        <v>466577.02451000002</v>
      </c>
      <c r="C35" s="27">
        <v>515899.07386</v>
      </c>
      <c r="D35" s="28">
        <v>10.5710411698472</v>
      </c>
      <c r="E35" s="27">
        <v>688986.92955</v>
      </c>
      <c r="F35" s="27">
        <v>765584.25352000003</v>
      </c>
      <c r="G35" s="28">
        <v>11.1173841889901</v>
      </c>
    </row>
    <row r="36" spans="1:7" s="1" customFormat="1" ht="14.85" customHeight="1" x14ac:dyDescent="0.2">
      <c r="A36" s="8" t="s">
        <v>142</v>
      </c>
      <c r="B36" s="25">
        <v>60234.317340000001</v>
      </c>
      <c r="C36" s="25">
        <v>90247.310880000005</v>
      </c>
      <c r="D36" s="26">
        <v>49.827066804107702</v>
      </c>
      <c r="E36" s="25">
        <v>74041.007199999993</v>
      </c>
      <c r="F36" s="25">
        <v>102643.57102</v>
      </c>
      <c r="G36" s="26">
        <v>38.630706012329902</v>
      </c>
    </row>
    <row r="37" spans="1:7" s="1" customFormat="1" ht="19.149999999999999" customHeight="1" x14ac:dyDescent="0.15">
      <c r="A37" s="19" t="s">
        <v>56</v>
      </c>
      <c r="B37" s="29">
        <v>20605933.785999998</v>
      </c>
      <c r="C37" s="29">
        <v>22853492.73133</v>
      </c>
      <c r="D37" s="30">
        <v>10.9073384815835</v>
      </c>
      <c r="E37" s="29">
        <v>27721544.862659998</v>
      </c>
      <c r="F37" s="29">
        <v>31052275.08323</v>
      </c>
      <c r="G37" s="30">
        <v>12.0149516813415</v>
      </c>
    </row>
    <row r="38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sqref="A1:G1"/>
    </sheetView>
  </sheetViews>
  <sheetFormatPr defaultRowHeight="12.75" x14ac:dyDescent="0.2"/>
  <cols>
    <col min="1" max="1" width="42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154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155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153</v>
      </c>
      <c r="C4" s="130"/>
      <c r="D4" s="130"/>
      <c r="E4" s="130" t="s">
        <v>68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115</v>
      </c>
      <c r="B8" s="31">
        <v>0.48998850335333199</v>
      </c>
      <c r="C8" s="31">
        <v>0.53632982481477698</v>
      </c>
      <c r="D8" s="31">
        <v>4.6341321461444998E-2</v>
      </c>
      <c r="E8" s="31">
        <v>0.31951209639077699</v>
      </c>
      <c r="F8" s="31">
        <v>0.35704189798506297</v>
      </c>
      <c r="G8" s="31">
        <v>3.7529801594286101E-2</v>
      </c>
    </row>
    <row r="9" spans="1:7" s="1" customFormat="1" ht="14.85" customHeight="1" x14ac:dyDescent="0.2">
      <c r="A9" s="12" t="s">
        <v>116</v>
      </c>
      <c r="B9" s="32">
        <v>4.5296311770842799</v>
      </c>
      <c r="C9" s="32">
        <v>3.9814677440206201</v>
      </c>
      <c r="D9" s="32">
        <v>-0.54816343306366799</v>
      </c>
      <c r="E9" s="32">
        <v>2.9536855321350002</v>
      </c>
      <c r="F9" s="32">
        <v>2.6505160338274401</v>
      </c>
      <c r="G9" s="32">
        <v>-0.30316949830756701</v>
      </c>
    </row>
    <row r="10" spans="1:7" s="1" customFormat="1" ht="14.85" customHeight="1" x14ac:dyDescent="0.2">
      <c r="A10" s="8" t="s">
        <v>117</v>
      </c>
      <c r="B10" s="31">
        <v>4.06668459950762</v>
      </c>
      <c r="C10" s="31">
        <v>4.0233151502461402</v>
      </c>
      <c r="D10" s="31">
        <v>-4.3369449261483603E-2</v>
      </c>
      <c r="E10" s="31">
        <v>2.6518069564007698</v>
      </c>
      <c r="F10" s="31">
        <v>2.6783744087549799</v>
      </c>
      <c r="G10" s="31">
        <v>2.6567452354211301E-2</v>
      </c>
    </row>
    <row r="11" spans="1:7" s="1" customFormat="1" ht="14.85" customHeight="1" x14ac:dyDescent="0.2">
      <c r="A11" s="12" t="s">
        <v>118</v>
      </c>
      <c r="B11" s="32">
        <v>0.18023321381937399</v>
      </c>
      <c r="C11" s="32">
        <v>0.18246385657643499</v>
      </c>
      <c r="D11" s="32">
        <v>2.2306427570612099E-3</v>
      </c>
      <c r="E11" s="32">
        <v>0.117526618670784</v>
      </c>
      <c r="F11" s="32">
        <v>0.121468616234839</v>
      </c>
      <c r="G11" s="32">
        <v>3.94199756405509E-3</v>
      </c>
    </row>
    <row r="12" spans="1:7" s="1" customFormat="1" ht="14.85" customHeight="1" x14ac:dyDescent="0.2">
      <c r="A12" s="8" t="s">
        <v>119</v>
      </c>
      <c r="B12" s="31">
        <v>0.20656589481481899</v>
      </c>
      <c r="C12" s="31">
        <v>0.20315619636709301</v>
      </c>
      <c r="D12" s="31">
        <v>-3.4096984477263999E-3</v>
      </c>
      <c r="E12" s="31">
        <v>0.13469765442134601</v>
      </c>
      <c r="F12" s="31">
        <v>0.13524378205777199</v>
      </c>
      <c r="G12" s="31">
        <v>5.4612763642656801E-4</v>
      </c>
    </row>
    <row r="13" spans="1:7" s="1" customFormat="1" ht="14.85" customHeight="1" x14ac:dyDescent="0.2">
      <c r="A13" s="12" t="s">
        <v>120</v>
      </c>
      <c r="B13" s="32">
        <v>0.24830226977999101</v>
      </c>
      <c r="C13" s="32">
        <v>0.20944012717313201</v>
      </c>
      <c r="D13" s="32">
        <v>-3.8862142606858899E-2</v>
      </c>
      <c r="E13" s="32">
        <v>0.16191314329427001</v>
      </c>
      <c r="F13" s="32">
        <v>0.139427078376544</v>
      </c>
      <c r="G13" s="32">
        <v>-2.2486064917726398E-2</v>
      </c>
    </row>
    <row r="14" spans="1:7" s="1" customFormat="1" ht="14.85" customHeight="1" x14ac:dyDescent="0.2">
      <c r="A14" s="8" t="s">
        <v>121</v>
      </c>
      <c r="B14" s="31">
        <v>2.9480832189353698</v>
      </c>
      <c r="C14" s="31">
        <v>2.6672730007888199</v>
      </c>
      <c r="D14" s="31">
        <v>-0.28081021814655299</v>
      </c>
      <c r="E14" s="31">
        <v>1.9223884706888099</v>
      </c>
      <c r="F14" s="31">
        <v>1.7756391134407701</v>
      </c>
      <c r="G14" s="31">
        <v>-0.146749357248039</v>
      </c>
    </row>
    <row r="15" spans="1:7" s="1" customFormat="1" ht="14.85" customHeight="1" x14ac:dyDescent="0.2">
      <c r="A15" s="12" t="s">
        <v>122</v>
      </c>
      <c r="B15" s="32">
        <v>0.34776551212974899</v>
      </c>
      <c r="C15" s="32">
        <v>0.371389431312806</v>
      </c>
      <c r="D15" s="32">
        <v>2.3623919183056698E-2</v>
      </c>
      <c r="E15" s="32">
        <v>0.22677121416635099</v>
      </c>
      <c r="F15" s="32">
        <v>0.24723888419465001</v>
      </c>
      <c r="G15" s="32">
        <v>2.04676700282986E-2</v>
      </c>
    </row>
    <row r="16" spans="1:7" s="1" customFormat="1" ht="14.85" customHeight="1" x14ac:dyDescent="0.2">
      <c r="A16" s="8" t="s">
        <v>123</v>
      </c>
      <c r="B16" s="31">
        <v>2.51662712025372</v>
      </c>
      <c r="C16" s="31">
        <v>2.4828402134004102</v>
      </c>
      <c r="D16" s="31">
        <v>-3.3786906853313203E-2</v>
      </c>
      <c r="E16" s="31">
        <v>1.6410442316976499</v>
      </c>
      <c r="F16" s="31">
        <v>1.6528597537760801</v>
      </c>
      <c r="G16" s="31">
        <v>1.18155220784302E-2</v>
      </c>
    </row>
    <row r="17" spans="1:7" s="1" customFormat="1" ht="14.85" customHeight="1" x14ac:dyDescent="0.2">
      <c r="A17" s="12" t="s">
        <v>124</v>
      </c>
      <c r="B17" s="32">
        <v>0.23395448981183101</v>
      </c>
      <c r="C17" s="32">
        <v>0.19935269967527899</v>
      </c>
      <c r="D17" s="32">
        <v>-3.4601790136551902E-2</v>
      </c>
      <c r="E17" s="32">
        <v>0.15255723142122199</v>
      </c>
      <c r="F17" s="32">
        <v>0.132711743720553</v>
      </c>
      <c r="G17" s="32">
        <v>-1.9845487700669299E-2</v>
      </c>
    </row>
    <row r="18" spans="1:7" s="1" customFormat="1" ht="14.85" customHeight="1" x14ac:dyDescent="0.2">
      <c r="A18" s="8" t="s">
        <v>125</v>
      </c>
      <c r="B18" s="31">
        <v>1.1913736567317901</v>
      </c>
      <c r="C18" s="31">
        <v>0.98826648252490601</v>
      </c>
      <c r="D18" s="31">
        <v>-0.20310717420688601</v>
      </c>
      <c r="E18" s="31">
        <v>0.77687188993621403</v>
      </c>
      <c r="F18" s="31">
        <v>0.65790214213347697</v>
      </c>
      <c r="G18" s="31">
        <v>-0.118969747802738</v>
      </c>
    </row>
    <row r="19" spans="1:7" s="1" customFormat="1" ht="14.85" customHeight="1" x14ac:dyDescent="0.2">
      <c r="A19" s="12" t="s">
        <v>126</v>
      </c>
      <c r="B19" s="32">
        <v>9.4699546706579901E-2</v>
      </c>
      <c r="C19" s="32">
        <v>0.21488987581611499</v>
      </c>
      <c r="D19" s="32">
        <v>0.120190329109536</v>
      </c>
      <c r="E19" s="32">
        <v>6.1751756395102102E-2</v>
      </c>
      <c r="F19" s="32">
        <v>0.14305504853409401</v>
      </c>
      <c r="G19" s="32">
        <v>8.1303292138992303E-2</v>
      </c>
    </row>
    <row r="20" spans="1:7" s="1" customFormat="1" ht="14.85" customHeight="1" x14ac:dyDescent="0.2">
      <c r="A20" s="8" t="s">
        <v>127</v>
      </c>
      <c r="B20" s="31">
        <v>1.9292216704592701E-2</v>
      </c>
      <c r="C20" s="31">
        <v>1.6926481240641798E-2</v>
      </c>
      <c r="D20" s="31">
        <v>-2.3657354639509201E-3</v>
      </c>
      <c r="E20" s="31">
        <v>1.25800841471267E-2</v>
      </c>
      <c r="F20" s="31">
        <v>1.12681836973255E-2</v>
      </c>
      <c r="G20" s="31">
        <v>-1.31190044980119E-3</v>
      </c>
    </row>
    <row r="21" spans="1:7" s="1" customFormat="1" ht="14.85" customHeight="1" x14ac:dyDescent="0.2">
      <c r="A21" s="12" t="s">
        <v>128</v>
      </c>
      <c r="B21" s="32">
        <v>1.0471709296018601</v>
      </c>
      <c r="C21" s="32">
        <v>1.41716599807084</v>
      </c>
      <c r="D21" s="32">
        <v>0.369995068468981</v>
      </c>
      <c r="E21" s="32">
        <v>0.68284005993360897</v>
      </c>
      <c r="F21" s="32">
        <v>0.94342625433119098</v>
      </c>
      <c r="G21" s="32">
        <v>0.26058619439758202</v>
      </c>
    </row>
    <row r="22" spans="1:7" s="1" customFormat="1" ht="14.85" customHeight="1" x14ac:dyDescent="0.2">
      <c r="A22" s="8" t="s">
        <v>234</v>
      </c>
      <c r="B22" s="31">
        <v>0.126835155210277</v>
      </c>
      <c r="C22" s="31">
        <v>0.102981492880237</v>
      </c>
      <c r="D22" s="31">
        <v>-2.3853662330040298E-2</v>
      </c>
      <c r="E22" s="31">
        <v>8.2706769771008604E-2</v>
      </c>
      <c r="F22" s="31">
        <v>6.8556149544719197E-2</v>
      </c>
      <c r="G22" s="31">
        <v>-1.41506202262894E-2</v>
      </c>
    </row>
    <row r="23" spans="1:7" s="1" customFormat="1" ht="14.85" customHeight="1" x14ac:dyDescent="0.2">
      <c r="A23" s="12" t="s">
        <v>129</v>
      </c>
      <c r="B23" s="32">
        <v>1.69767630883913</v>
      </c>
      <c r="C23" s="32">
        <v>1.58659010525302</v>
      </c>
      <c r="D23" s="32">
        <v>-0.111086203586109</v>
      </c>
      <c r="E23" s="32">
        <v>1.10702212953556</v>
      </c>
      <c r="F23" s="32">
        <v>1.05621413595541</v>
      </c>
      <c r="G23" s="32">
        <v>-5.0807993580141701E-2</v>
      </c>
    </row>
    <row r="24" spans="1:7" s="1" customFormat="1" ht="14.85" customHeight="1" x14ac:dyDescent="0.2">
      <c r="A24" s="8" t="s">
        <v>130</v>
      </c>
      <c r="B24" s="31">
        <v>32.459678917217303</v>
      </c>
      <c r="C24" s="31">
        <v>32.093938094832097</v>
      </c>
      <c r="D24" s="31">
        <v>-0.36574082238521899</v>
      </c>
      <c r="E24" s="31">
        <v>21.166333471160701</v>
      </c>
      <c r="F24" s="31">
        <v>21.365361464191</v>
      </c>
      <c r="G24" s="31">
        <v>0.19902799303026</v>
      </c>
    </row>
    <row r="25" spans="1:7" s="1" customFormat="1" ht="14.85" customHeight="1" x14ac:dyDescent="0.2">
      <c r="A25" s="12" t="s">
        <v>131</v>
      </c>
      <c r="B25" s="32">
        <v>0.58084419470142201</v>
      </c>
      <c r="C25" s="32">
        <v>0.63503182947193204</v>
      </c>
      <c r="D25" s="32">
        <v>5.4187634770510203E-2</v>
      </c>
      <c r="E25" s="32">
        <v>0.37875734849974002</v>
      </c>
      <c r="F25" s="32">
        <v>0.42274913529913799</v>
      </c>
      <c r="G25" s="32">
        <v>4.3991786799398802E-2</v>
      </c>
    </row>
    <row r="26" spans="1:7" s="1" customFormat="1" ht="14.85" customHeight="1" x14ac:dyDescent="0.2">
      <c r="A26" s="8" t="s">
        <v>132</v>
      </c>
      <c r="B26" s="31">
        <v>0.59940427186035405</v>
      </c>
      <c r="C26" s="31">
        <v>0.61086705332623104</v>
      </c>
      <c r="D26" s="31">
        <v>1.1462781465877101E-2</v>
      </c>
      <c r="E26" s="31">
        <v>0.39086001850452701</v>
      </c>
      <c r="F26" s="31">
        <v>0.406662322408535</v>
      </c>
      <c r="G26" s="31">
        <v>1.58023039040085E-2</v>
      </c>
    </row>
    <row r="27" spans="1:7" s="1" customFormat="1" ht="14.85" customHeight="1" x14ac:dyDescent="0.2">
      <c r="A27" s="12" t="s">
        <v>133</v>
      </c>
      <c r="B27" s="32">
        <v>0.31728544810922399</v>
      </c>
      <c r="C27" s="32">
        <v>0.28599166875004101</v>
      </c>
      <c r="D27" s="32">
        <v>-3.1293779359182497E-2</v>
      </c>
      <c r="E27" s="32">
        <v>0.20689574956529599</v>
      </c>
      <c r="F27" s="32">
        <v>0.19038845779962801</v>
      </c>
      <c r="G27" s="32">
        <v>-1.65072917656677E-2</v>
      </c>
    </row>
    <row r="28" spans="1:7" s="1" customFormat="1" ht="14.85" customHeight="1" x14ac:dyDescent="0.2">
      <c r="A28" s="8" t="s">
        <v>134</v>
      </c>
      <c r="B28" s="31">
        <v>0.22587187318646099</v>
      </c>
      <c r="C28" s="31">
        <v>0.246227941354701</v>
      </c>
      <c r="D28" s="31">
        <v>2.0356068168239899E-2</v>
      </c>
      <c r="E28" s="31">
        <v>0.14728671228736301</v>
      </c>
      <c r="F28" s="31">
        <v>0.16391721558389599</v>
      </c>
      <c r="G28" s="31">
        <v>1.6630503296533299E-2</v>
      </c>
    </row>
    <row r="29" spans="1:7" s="1" customFormat="1" ht="14.85" customHeight="1" x14ac:dyDescent="0.2">
      <c r="A29" s="12" t="s">
        <v>135</v>
      </c>
      <c r="B29" s="32">
        <v>17.314208681549701</v>
      </c>
      <c r="C29" s="32">
        <v>17.544371565022701</v>
      </c>
      <c r="D29" s="32">
        <v>0.23016288347302</v>
      </c>
      <c r="E29" s="32">
        <v>11.2902630884793</v>
      </c>
      <c r="F29" s="32">
        <v>11.679521504690101</v>
      </c>
      <c r="G29" s="32">
        <v>0.38925841621085</v>
      </c>
    </row>
    <row r="30" spans="1:7" s="1" customFormat="1" ht="14.85" customHeight="1" x14ac:dyDescent="0.2">
      <c r="A30" s="8" t="s">
        <v>136</v>
      </c>
      <c r="B30" s="31">
        <v>0.75822802733721195</v>
      </c>
      <c r="C30" s="31">
        <v>0.62746150545039603</v>
      </c>
      <c r="D30" s="31">
        <v>-0.13076652188681701</v>
      </c>
      <c r="E30" s="31">
        <v>0.49442594040223697</v>
      </c>
      <c r="F30" s="31">
        <v>0.41770946990677499</v>
      </c>
      <c r="G30" s="31">
        <v>-7.6716470495461694E-2</v>
      </c>
    </row>
    <row r="31" spans="1:7" s="1" customFormat="1" ht="14.85" customHeight="1" x14ac:dyDescent="0.2">
      <c r="A31" s="12" t="s">
        <v>137</v>
      </c>
      <c r="B31" s="32">
        <v>18.905820141753601</v>
      </c>
      <c r="C31" s="32">
        <v>19.903682482696301</v>
      </c>
      <c r="D31" s="32">
        <v>0.997862340942687</v>
      </c>
      <c r="E31" s="32">
        <v>12.328122366419599</v>
      </c>
      <c r="F31" s="32">
        <v>13.2501461632647</v>
      </c>
      <c r="G31" s="32">
        <v>0.92202379684509495</v>
      </c>
    </row>
    <row r="32" spans="1:7" s="1" customFormat="1" ht="14.85" customHeight="1" x14ac:dyDescent="0.2">
      <c r="A32" s="8" t="s">
        <v>138</v>
      </c>
      <c r="B32" s="31">
        <v>0.78737679439809105</v>
      </c>
      <c r="C32" s="31">
        <v>0.67901689087228201</v>
      </c>
      <c r="D32" s="31">
        <v>-0.108359903525809</v>
      </c>
      <c r="E32" s="31">
        <v>0.51343329181372899</v>
      </c>
      <c r="F32" s="31">
        <v>0.45203057570904698</v>
      </c>
      <c r="G32" s="31">
        <v>-6.1402716104682002E-2</v>
      </c>
    </row>
    <row r="33" spans="1:7" s="1" customFormat="1" ht="14.85" customHeight="1" x14ac:dyDescent="0.2">
      <c r="A33" s="12" t="s">
        <v>139</v>
      </c>
      <c r="B33" s="32">
        <v>0.58923740307509498</v>
      </c>
      <c r="C33" s="32">
        <v>0.68969928318185303</v>
      </c>
      <c r="D33" s="32">
        <v>0.10046188010675899</v>
      </c>
      <c r="E33" s="32">
        <v>0.384230398550024</v>
      </c>
      <c r="F33" s="32">
        <v>0.45914198635369502</v>
      </c>
      <c r="G33" s="32">
        <v>7.4911587803671298E-2</v>
      </c>
    </row>
    <row r="34" spans="1:7" s="1" customFormat="1" ht="14.85" customHeight="1" x14ac:dyDescent="0.2">
      <c r="A34" s="8" t="s">
        <v>140</v>
      </c>
      <c r="B34" s="31">
        <v>4.9605602458282103</v>
      </c>
      <c r="C34" s="31">
        <v>4.8475490156533603</v>
      </c>
      <c r="D34" s="31">
        <v>-0.113011230174848</v>
      </c>
      <c r="E34" s="31">
        <v>3.2346861050215301</v>
      </c>
      <c r="F34" s="31">
        <v>3.2270778559112001</v>
      </c>
      <c r="G34" s="31">
        <v>-7.6082491103308999E-3</v>
      </c>
    </row>
    <row r="35" spans="1:7" s="1" customFormat="1" ht="14.85" customHeight="1" x14ac:dyDescent="0.2">
      <c r="A35" s="12" t="s">
        <v>141</v>
      </c>
      <c r="B35" s="32">
        <v>2.2642847897871001</v>
      </c>
      <c r="C35" s="32">
        <v>2.2574189421503599</v>
      </c>
      <c r="D35" s="32">
        <v>-6.8658476367403102E-3</v>
      </c>
      <c r="E35" s="32">
        <v>1.4764966423894501</v>
      </c>
      <c r="F35" s="32">
        <v>1.50279381522583</v>
      </c>
      <c r="G35" s="32">
        <v>2.6297172836377301E-2</v>
      </c>
    </row>
    <row r="36" spans="1:7" s="1" customFormat="1" ht="14.85" customHeight="1" x14ac:dyDescent="0.2">
      <c r="A36" s="8" t="s">
        <v>142</v>
      </c>
      <c r="B36" s="31">
        <v>0.29231539791185801</v>
      </c>
      <c r="C36" s="31">
        <v>0.39489504707645601</v>
      </c>
      <c r="D36" s="31">
        <v>0.102579649164597</v>
      </c>
      <c r="E36" s="31">
        <v>0.19061325919880201</v>
      </c>
      <c r="F36" s="31">
        <v>0.262886885251573</v>
      </c>
      <c r="G36" s="31">
        <v>7.2273626052770407E-2</v>
      </c>
    </row>
    <row r="37" spans="1:7" s="1" customFormat="1" ht="19.149999999999999" customHeight="1" x14ac:dyDescent="0.15">
      <c r="A37" s="19" t="s">
        <v>56</v>
      </c>
      <c r="B37" s="33">
        <v>100</v>
      </c>
      <c r="C37" s="33">
        <v>100</v>
      </c>
      <c r="D37" s="33">
        <v>0</v>
      </c>
      <c r="E37" s="33">
        <v>65.208080231297899</v>
      </c>
      <c r="F37" s="33">
        <v>66.571330078160003</v>
      </c>
      <c r="G37" s="33">
        <v>1.3632498468621199</v>
      </c>
    </row>
    <row r="38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5.95" customHeight="1" x14ac:dyDescent="0.25">
      <c r="A1" s="2" t="s">
        <v>0</v>
      </c>
    </row>
    <row r="2" spans="1:1" s="1" customFormat="1" ht="15.95" customHeight="1" x14ac:dyDescent="0.25">
      <c r="A2" s="3" t="s">
        <v>1</v>
      </c>
    </row>
    <row r="3" spans="1:1" s="1" customFormat="1" ht="153.6" customHeight="1" x14ac:dyDescent="0.15"/>
    <row r="4" spans="1:1" s="1" customFormat="1" ht="82.15" customHeight="1" x14ac:dyDescent="0.15">
      <c r="A4" s="4" t="s">
        <v>2</v>
      </c>
    </row>
    <row r="5" spans="1:1" s="1" customFormat="1" ht="82.15" customHeight="1" x14ac:dyDescent="0.15">
      <c r="A5" s="5" t="s">
        <v>3</v>
      </c>
    </row>
    <row r="6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sqref="A1:G1"/>
    </sheetView>
  </sheetViews>
  <sheetFormatPr defaultRowHeight="12.75" x14ac:dyDescent="0.2"/>
  <cols>
    <col min="1" max="1" width="42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156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157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153</v>
      </c>
      <c r="C4" s="130"/>
      <c r="D4" s="130"/>
      <c r="E4" s="130" t="s">
        <v>68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115</v>
      </c>
      <c r="B8" s="31">
        <v>0.80986495024814997</v>
      </c>
      <c r="C8" s="31">
        <v>0.72161714560172496</v>
      </c>
      <c r="D8" s="31">
        <v>-8.8247804646424899E-2</v>
      </c>
      <c r="E8" s="31">
        <v>0.57576744927932799</v>
      </c>
      <c r="F8" s="31">
        <v>0.52299155796708696</v>
      </c>
      <c r="G8" s="31">
        <v>-5.2775891312240399E-2</v>
      </c>
    </row>
    <row r="9" spans="1:7" s="1" customFormat="1" ht="14.85" customHeight="1" x14ac:dyDescent="0.2">
      <c r="A9" s="12" t="s">
        <v>116</v>
      </c>
      <c r="B9" s="32">
        <v>4.0716279439402596</v>
      </c>
      <c r="C9" s="32">
        <v>4.0553562449280403</v>
      </c>
      <c r="D9" s="32">
        <v>-1.6271699012224101E-2</v>
      </c>
      <c r="E9" s="32">
        <v>2.8946935349882699</v>
      </c>
      <c r="F9" s="32">
        <v>2.9391168067077</v>
      </c>
      <c r="G9" s="32">
        <v>4.4423271719433402E-2</v>
      </c>
    </row>
    <row r="10" spans="1:7" s="1" customFormat="1" ht="14.85" customHeight="1" x14ac:dyDescent="0.2">
      <c r="A10" s="8" t="s">
        <v>117</v>
      </c>
      <c r="B10" s="31">
        <v>4.5580932808762498</v>
      </c>
      <c r="C10" s="31">
        <v>4.0655031949713196</v>
      </c>
      <c r="D10" s="31">
        <v>-0.49259008590492398</v>
      </c>
      <c r="E10" s="31">
        <v>3.24054243995029</v>
      </c>
      <c r="F10" s="31">
        <v>2.9464708021665098</v>
      </c>
      <c r="G10" s="31">
        <v>-0.29407163778377599</v>
      </c>
    </row>
    <row r="11" spans="1:7" s="1" customFormat="1" ht="14.85" customHeight="1" x14ac:dyDescent="0.2">
      <c r="A11" s="12" t="s">
        <v>118</v>
      </c>
      <c r="B11" s="32">
        <v>0.14143205382038701</v>
      </c>
      <c r="C11" s="32">
        <v>0.14649432261588799</v>
      </c>
      <c r="D11" s="32">
        <v>5.0622687955011901E-3</v>
      </c>
      <c r="E11" s="32">
        <v>0.100550064365113</v>
      </c>
      <c r="F11" s="32">
        <v>0.10617166524546801</v>
      </c>
      <c r="G11" s="32">
        <v>5.62160088035462E-3</v>
      </c>
    </row>
    <row r="12" spans="1:7" s="1" customFormat="1" ht="14.85" customHeight="1" x14ac:dyDescent="0.2">
      <c r="A12" s="8" t="s">
        <v>119</v>
      </c>
      <c r="B12" s="31">
        <v>0.270765770493202</v>
      </c>
      <c r="C12" s="31">
        <v>0.26815983774718799</v>
      </c>
      <c r="D12" s="31">
        <v>-2.6059327460142101E-3</v>
      </c>
      <c r="E12" s="31">
        <v>0.192498906121637</v>
      </c>
      <c r="F12" s="31">
        <v>0.194348668379628</v>
      </c>
      <c r="G12" s="31">
        <v>1.8497622579907E-3</v>
      </c>
    </row>
    <row r="13" spans="1:7" s="1" customFormat="1" ht="14.85" customHeight="1" x14ac:dyDescent="0.2">
      <c r="A13" s="12" t="s">
        <v>120</v>
      </c>
      <c r="B13" s="32">
        <v>0.98203759696196702</v>
      </c>
      <c r="C13" s="32">
        <v>0.75917173121177595</v>
      </c>
      <c r="D13" s="32">
        <v>-0.22286586575019199</v>
      </c>
      <c r="E13" s="32">
        <v>0.69817230900774396</v>
      </c>
      <c r="F13" s="32">
        <v>0.55020921951617796</v>
      </c>
      <c r="G13" s="32">
        <v>-0.147963089491566</v>
      </c>
    </row>
    <row r="14" spans="1:7" s="1" customFormat="1" ht="14.85" customHeight="1" x14ac:dyDescent="0.2">
      <c r="A14" s="8" t="s">
        <v>121</v>
      </c>
      <c r="B14" s="31">
        <v>4.3314693698307201</v>
      </c>
      <c r="C14" s="31">
        <v>4.2133413058889797</v>
      </c>
      <c r="D14" s="31">
        <v>-0.11812806394174601</v>
      </c>
      <c r="E14" s="31">
        <v>3.0794258597495898</v>
      </c>
      <c r="F14" s="31">
        <v>3.0536163771116098</v>
      </c>
      <c r="G14" s="31">
        <v>-2.58094826379885E-2</v>
      </c>
    </row>
    <row r="15" spans="1:7" s="1" customFormat="1" ht="14.85" customHeight="1" x14ac:dyDescent="0.2">
      <c r="A15" s="12" t="s">
        <v>122</v>
      </c>
      <c r="B15" s="32">
        <v>0.37234747367573501</v>
      </c>
      <c r="C15" s="32">
        <v>0.39251895045791801</v>
      </c>
      <c r="D15" s="32">
        <v>2.0171476782183201E-2</v>
      </c>
      <c r="E15" s="32">
        <v>0.264717660763304</v>
      </c>
      <c r="F15" s="32">
        <v>0.284477854611416</v>
      </c>
      <c r="G15" s="32">
        <v>1.9760193848112399E-2</v>
      </c>
    </row>
    <row r="16" spans="1:7" s="1" customFormat="1" ht="14.85" customHeight="1" x14ac:dyDescent="0.2">
      <c r="A16" s="8" t="s">
        <v>123</v>
      </c>
      <c r="B16" s="31">
        <v>2.9030813648629299</v>
      </c>
      <c r="C16" s="31">
        <v>2.80334087701072</v>
      </c>
      <c r="D16" s="31">
        <v>-9.9740487852215495E-2</v>
      </c>
      <c r="E16" s="31">
        <v>2.0639240554679099</v>
      </c>
      <c r="F16" s="31">
        <v>2.0317194813298398</v>
      </c>
      <c r="G16" s="31">
        <v>-3.2204574138072102E-2</v>
      </c>
    </row>
    <row r="17" spans="1:7" s="1" customFormat="1" ht="14.85" customHeight="1" x14ac:dyDescent="0.2">
      <c r="A17" s="12" t="s">
        <v>124</v>
      </c>
      <c r="B17" s="32">
        <v>0.34960888709540799</v>
      </c>
      <c r="C17" s="32">
        <v>0.28523610728231003</v>
      </c>
      <c r="D17" s="32">
        <v>-6.4372779813098302E-2</v>
      </c>
      <c r="E17" s="32">
        <v>0.248551832137728</v>
      </c>
      <c r="F17" s="32">
        <v>0.20672468364322399</v>
      </c>
      <c r="G17" s="32">
        <v>-4.1827148494504598E-2</v>
      </c>
    </row>
    <row r="18" spans="1:7" s="1" customFormat="1" ht="14.85" customHeight="1" x14ac:dyDescent="0.2">
      <c r="A18" s="8" t="s">
        <v>125</v>
      </c>
      <c r="B18" s="31">
        <v>2.3110523871739499</v>
      </c>
      <c r="C18" s="31">
        <v>2.0112868580353802</v>
      </c>
      <c r="D18" s="31">
        <v>-0.29976552913856402</v>
      </c>
      <c r="E18" s="31">
        <v>1.64302546703167</v>
      </c>
      <c r="F18" s="31">
        <v>1.45767884509663</v>
      </c>
      <c r="G18" s="31">
        <v>-0.18534662193503301</v>
      </c>
    </row>
    <row r="19" spans="1:7" s="1" customFormat="1" ht="14.85" customHeight="1" x14ac:dyDescent="0.2">
      <c r="A19" s="12" t="s">
        <v>126</v>
      </c>
      <c r="B19" s="32">
        <v>0.20736773947772</v>
      </c>
      <c r="C19" s="32">
        <v>0.31122804397089998</v>
      </c>
      <c r="D19" s="32">
        <v>0.103860304493181</v>
      </c>
      <c r="E19" s="32">
        <v>0.14742654856877399</v>
      </c>
      <c r="F19" s="32">
        <v>0.22556232289029601</v>
      </c>
      <c r="G19" s="32">
        <v>7.8135774321522106E-2</v>
      </c>
    </row>
    <row r="20" spans="1:7" s="1" customFormat="1" ht="14.85" customHeight="1" x14ac:dyDescent="0.2">
      <c r="A20" s="8" t="s">
        <v>127</v>
      </c>
      <c r="B20" s="31">
        <v>1.09854590539143E-2</v>
      </c>
      <c r="C20" s="31">
        <v>9.4686335932528502E-3</v>
      </c>
      <c r="D20" s="31">
        <v>-1.51682546066146E-3</v>
      </c>
      <c r="E20" s="31">
        <v>7.8100302238004998E-3</v>
      </c>
      <c r="F20" s="31">
        <v>6.8623860518523799E-3</v>
      </c>
      <c r="G20" s="31">
        <v>-9.4764417194811599E-4</v>
      </c>
    </row>
    <row r="21" spans="1:7" s="1" customFormat="1" ht="14.85" customHeight="1" x14ac:dyDescent="0.2">
      <c r="A21" s="12" t="s">
        <v>128</v>
      </c>
      <c r="B21" s="32">
        <v>1.1190516198390299</v>
      </c>
      <c r="C21" s="32">
        <v>1.3700097318143101</v>
      </c>
      <c r="D21" s="32">
        <v>0.25095811197527701</v>
      </c>
      <c r="E21" s="32">
        <v>0.79558140720770099</v>
      </c>
      <c r="F21" s="32">
        <v>0.99291366403742298</v>
      </c>
      <c r="G21" s="32">
        <v>0.197332256829722</v>
      </c>
    </row>
    <row r="22" spans="1:7" s="1" customFormat="1" ht="14.85" customHeight="1" x14ac:dyDescent="0.2">
      <c r="A22" s="8" t="s">
        <v>234</v>
      </c>
      <c r="B22" s="31">
        <v>0.458440068292087</v>
      </c>
      <c r="C22" s="31">
        <v>1.8653005824774801E-2</v>
      </c>
      <c r="D22" s="31">
        <v>-0.43978706246731197</v>
      </c>
      <c r="E22" s="31">
        <v>0.325924549132664</v>
      </c>
      <c r="F22" s="31">
        <v>1.3518753866267399E-2</v>
      </c>
      <c r="G22" s="31">
        <v>-0.312405795266397</v>
      </c>
    </row>
    <row r="23" spans="1:7" s="1" customFormat="1" ht="14.85" customHeight="1" x14ac:dyDescent="0.2">
      <c r="A23" s="12" t="s">
        <v>129</v>
      </c>
      <c r="B23" s="32">
        <v>1.69930616577765</v>
      </c>
      <c r="C23" s="32">
        <v>1.46531289559435</v>
      </c>
      <c r="D23" s="32">
        <v>-0.23399327018330601</v>
      </c>
      <c r="E23" s="32">
        <v>1.20810905116297</v>
      </c>
      <c r="F23" s="32">
        <v>1.0619845701381301</v>
      </c>
      <c r="G23" s="32">
        <v>-0.146124481024835</v>
      </c>
    </row>
    <row r="24" spans="1:7" s="1" customFormat="1" ht="14.85" customHeight="1" x14ac:dyDescent="0.2">
      <c r="A24" s="8" t="s">
        <v>130</v>
      </c>
      <c r="B24" s="31">
        <v>28.808644017769499</v>
      </c>
      <c r="C24" s="31">
        <v>28.999142705595698</v>
      </c>
      <c r="D24" s="31">
        <v>0.19049868782614099</v>
      </c>
      <c r="E24" s="31">
        <v>20.481290711772299</v>
      </c>
      <c r="F24" s="31">
        <v>21.0171098563115</v>
      </c>
      <c r="G24" s="31">
        <v>0.53581914453924295</v>
      </c>
    </row>
    <row r="25" spans="1:7" s="1" customFormat="1" ht="14.85" customHeight="1" x14ac:dyDescent="0.2">
      <c r="A25" s="12" t="s">
        <v>131</v>
      </c>
      <c r="B25" s="32">
        <v>1.38755101660338</v>
      </c>
      <c r="C25" s="32">
        <v>2.2661948459938799</v>
      </c>
      <c r="D25" s="32">
        <v>0.87864382939050301</v>
      </c>
      <c r="E25" s="32">
        <v>0.986469051821383</v>
      </c>
      <c r="F25" s="32">
        <v>1.6424232439419599</v>
      </c>
      <c r="G25" s="32">
        <v>0.65595419212057604</v>
      </c>
    </row>
    <row r="26" spans="1:7" s="1" customFormat="1" ht="14.85" customHeight="1" x14ac:dyDescent="0.2">
      <c r="A26" s="8" t="s">
        <v>132</v>
      </c>
      <c r="B26" s="31">
        <v>0.41141429344950398</v>
      </c>
      <c r="C26" s="31">
        <v>0.37554647792289803</v>
      </c>
      <c r="D26" s="31">
        <v>-3.5867815526605999E-2</v>
      </c>
      <c r="E26" s="31">
        <v>0.29249192505972299</v>
      </c>
      <c r="F26" s="31">
        <v>0.27217706615628301</v>
      </c>
      <c r="G26" s="31">
        <v>-2.0314858903439498E-2</v>
      </c>
    </row>
    <row r="27" spans="1:7" s="1" customFormat="1" ht="14.85" customHeight="1" x14ac:dyDescent="0.2">
      <c r="A27" s="12" t="s">
        <v>133</v>
      </c>
      <c r="B27" s="32">
        <v>0.22172161600124499</v>
      </c>
      <c r="C27" s="32">
        <v>0.21790125496003401</v>
      </c>
      <c r="D27" s="32">
        <v>-3.82036104121181E-3</v>
      </c>
      <c r="E27" s="32">
        <v>0.15763133008288799</v>
      </c>
      <c r="F27" s="32">
        <v>0.15792379312094201</v>
      </c>
      <c r="G27" s="32">
        <v>2.9246303805414601E-4</v>
      </c>
    </row>
    <row r="28" spans="1:7" s="1" customFormat="1" ht="14.85" customHeight="1" x14ac:dyDescent="0.2">
      <c r="A28" s="8" t="s">
        <v>134</v>
      </c>
      <c r="B28" s="31">
        <v>0.25948646389073499</v>
      </c>
      <c r="C28" s="31">
        <v>0.147326170489539</v>
      </c>
      <c r="D28" s="31">
        <v>-0.112160293401196</v>
      </c>
      <c r="E28" s="31">
        <v>0.18447996717366499</v>
      </c>
      <c r="F28" s="31">
        <v>0.106774546452052</v>
      </c>
      <c r="G28" s="31">
        <v>-7.7705420721612906E-2</v>
      </c>
    </row>
    <row r="29" spans="1:7" s="1" customFormat="1" ht="14.85" customHeight="1" x14ac:dyDescent="0.2">
      <c r="A29" s="12" t="s">
        <v>135</v>
      </c>
      <c r="B29" s="32">
        <v>15.4990634903517</v>
      </c>
      <c r="C29" s="32">
        <v>16.284799847535002</v>
      </c>
      <c r="D29" s="32">
        <v>0.78573635718335</v>
      </c>
      <c r="E29" s="32">
        <v>11.018943651436899</v>
      </c>
      <c r="F29" s="32">
        <v>11.802398121157101</v>
      </c>
      <c r="G29" s="32">
        <v>0.78345446972014099</v>
      </c>
    </row>
    <row r="30" spans="1:7" s="1" customFormat="1" ht="14.85" customHeight="1" x14ac:dyDescent="0.2">
      <c r="A30" s="8" t="s">
        <v>136</v>
      </c>
      <c r="B30" s="31">
        <v>0.49716417772820898</v>
      </c>
      <c r="C30" s="31">
        <v>0.51565337805626699</v>
      </c>
      <c r="D30" s="31">
        <v>1.8489200328058598E-2</v>
      </c>
      <c r="E30" s="31">
        <v>0.35345516606924998</v>
      </c>
      <c r="F30" s="31">
        <v>0.37371945110278998</v>
      </c>
      <c r="G30" s="31">
        <v>2.0264285033539501E-2</v>
      </c>
    </row>
    <row r="31" spans="1:7" s="1" customFormat="1" ht="14.85" customHeight="1" x14ac:dyDescent="0.2">
      <c r="A31" s="12" t="s">
        <v>137</v>
      </c>
      <c r="B31" s="32">
        <v>16.606591312704602</v>
      </c>
      <c r="C31" s="32">
        <v>16.478629198649202</v>
      </c>
      <c r="D31" s="32">
        <v>-0.127962114055413</v>
      </c>
      <c r="E31" s="32">
        <v>11.806332300725501</v>
      </c>
      <c r="F31" s="32">
        <v>11.9428758175876</v>
      </c>
      <c r="G31" s="32">
        <v>0.136543516862175</v>
      </c>
    </row>
    <row r="32" spans="1:7" s="1" customFormat="1" ht="14.85" customHeight="1" x14ac:dyDescent="0.2">
      <c r="A32" s="8" t="s">
        <v>138</v>
      </c>
      <c r="B32" s="31">
        <v>1.3091940731587901</v>
      </c>
      <c r="C32" s="31">
        <v>1.1674077665432501</v>
      </c>
      <c r="D32" s="31">
        <v>-0.141786306615546</v>
      </c>
      <c r="E32" s="31">
        <v>0.93076176698754798</v>
      </c>
      <c r="F32" s="31">
        <v>0.84607802118978603</v>
      </c>
      <c r="G32" s="31">
        <v>-8.4683745797761195E-2</v>
      </c>
    </row>
    <row r="33" spans="1:7" s="1" customFormat="1" ht="14.85" customHeight="1" x14ac:dyDescent="0.2">
      <c r="A33" s="12" t="s">
        <v>139</v>
      </c>
      <c r="B33" s="32">
        <v>0.72868080422923798</v>
      </c>
      <c r="C33" s="32">
        <v>0.73287841232252804</v>
      </c>
      <c r="D33" s="32">
        <v>4.1976080932896696E-3</v>
      </c>
      <c r="E33" s="32">
        <v>0.51805018585052198</v>
      </c>
      <c r="F33" s="32">
        <v>0.53115315371476701</v>
      </c>
      <c r="G33" s="32">
        <v>1.3102967864245E-2</v>
      </c>
    </row>
    <row r="34" spans="1:7" s="1" customFormat="1" ht="14.85" customHeight="1" x14ac:dyDescent="0.2">
      <c r="A34" s="8" t="s">
        <v>140</v>
      </c>
      <c r="B34" s="31">
        <v>6.9214839662290304</v>
      </c>
      <c r="C34" s="31">
        <v>7.1218010465015098</v>
      </c>
      <c r="D34" s="31">
        <v>0.200317080272472</v>
      </c>
      <c r="E34" s="31">
        <v>4.9207774299188598</v>
      </c>
      <c r="F34" s="31">
        <v>5.16152068661789</v>
      </c>
      <c r="G34" s="31">
        <v>0.24074325669902899</v>
      </c>
    </row>
    <row r="35" spans="1:7" s="1" customFormat="1" ht="14.85" customHeight="1" x14ac:dyDescent="0.2">
      <c r="A35" s="12" t="s">
        <v>141</v>
      </c>
      <c r="B35" s="32">
        <v>2.4853843209800401</v>
      </c>
      <c r="C35" s="32">
        <v>2.4654691209194501</v>
      </c>
      <c r="D35" s="32">
        <v>-1.9915200060592299E-2</v>
      </c>
      <c r="E35" s="32">
        <v>1.76696545582204</v>
      </c>
      <c r="F35" s="32">
        <v>1.78684714537127</v>
      </c>
      <c r="G35" s="32">
        <v>1.98816895492369E-2</v>
      </c>
    </row>
    <row r="36" spans="1:7" s="1" customFormat="1" ht="14.85" customHeight="1" x14ac:dyDescent="0.2">
      <c r="A36" s="8" t="s">
        <v>142</v>
      </c>
      <c r="B36" s="31">
        <v>0.26708831548465001</v>
      </c>
      <c r="C36" s="31">
        <v>0.33055088796193699</v>
      </c>
      <c r="D36" s="31">
        <v>6.3462572477287302E-2</v>
      </c>
      <c r="E36" s="31">
        <v>0.18988444689671899</v>
      </c>
      <c r="F36" s="31">
        <v>0.239566541532857</v>
      </c>
      <c r="G36" s="31">
        <v>4.9682094636137798E-2</v>
      </c>
    </row>
    <row r="37" spans="1:7" s="1" customFormat="1" ht="19.149999999999999" customHeight="1" x14ac:dyDescent="0.15">
      <c r="A37" s="19" t="s">
        <v>56</v>
      </c>
      <c r="B37" s="33">
        <v>100</v>
      </c>
      <c r="C37" s="33">
        <v>100</v>
      </c>
      <c r="D37" s="33">
        <v>0</v>
      </c>
      <c r="E37" s="33">
        <v>71.094254554775702</v>
      </c>
      <c r="F37" s="33">
        <v>72.474935103016094</v>
      </c>
      <c r="G37" s="33">
        <v>1.3806805482403299</v>
      </c>
    </row>
    <row r="38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G1"/>
    </sheetView>
  </sheetViews>
  <sheetFormatPr defaultRowHeight="12.75" x14ac:dyDescent="0.2"/>
  <cols>
    <col min="1" max="1" width="42" customWidth="1"/>
    <col min="2" max="7" width="13.5703125" customWidth="1"/>
    <col min="8" max="8" width="4.7109375" customWidth="1"/>
  </cols>
  <sheetData>
    <row r="1" spans="1:7" s="1" customFormat="1" ht="16.5" customHeight="1" x14ac:dyDescent="0.15">
      <c r="A1" s="119" t="s">
        <v>162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163</v>
      </c>
      <c r="B2" s="120"/>
      <c r="C2" s="120"/>
      <c r="D2" s="120"/>
      <c r="E2" s="120"/>
      <c r="F2" s="120"/>
      <c r="G2" s="120"/>
    </row>
    <row r="3" spans="1:7" s="1" customFormat="1" ht="16.5" customHeight="1" x14ac:dyDescent="0.15">
      <c r="A3" s="121" t="s">
        <v>82</v>
      </c>
      <c r="B3" s="121"/>
      <c r="C3" s="121"/>
      <c r="D3" s="121"/>
      <c r="E3" s="121"/>
      <c r="F3" s="121"/>
      <c r="G3" s="121"/>
    </row>
    <row r="4" spans="1:7" s="1" customFormat="1" ht="27.2" customHeight="1" x14ac:dyDescent="0.15">
      <c r="A4" s="124" t="s">
        <v>6</v>
      </c>
      <c r="B4" s="132" t="s">
        <v>158</v>
      </c>
      <c r="C4" s="132"/>
      <c r="D4" s="132"/>
      <c r="E4" s="132" t="s">
        <v>159</v>
      </c>
      <c r="F4" s="132"/>
      <c r="G4" s="132"/>
    </row>
    <row r="5" spans="1:7" s="1" customFormat="1" ht="27.2" customHeight="1" x14ac:dyDescent="0.15">
      <c r="A5" s="124"/>
      <c r="B5" s="7" t="s">
        <v>53</v>
      </c>
      <c r="C5" s="7" t="s">
        <v>160</v>
      </c>
      <c r="D5" s="7" t="s">
        <v>161</v>
      </c>
      <c r="E5" s="7" t="s">
        <v>53</v>
      </c>
      <c r="F5" s="7" t="s">
        <v>160</v>
      </c>
      <c r="G5" s="7" t="s">
        <v>161</v>
      </c>
    </row>
    <row r="6" spans="1:7" s="1" customFormat="1" ht="22.9" customHeight="1" x14ac:dyDescent="0.15">
      <c r="A6" s="125" t="s">
        <v>18</v>
      </c>
      <c r="B6" s="125"/>
      <c r="C6" s="125"/>
      <c r="D6" s="125"/>
      <c r="E6" s="125"/>
      <c r="F6" s="125"/>
      <c r="G6" s="125"/>
    </row>
    <row r="7" spans="1:7" s="1" customFormat="1" ht="14.85" customHeight="1" x14ac:dyDescent="0.2">
      <c r="A7" s="40" t="s">
        <v>115</v>
      </c>
      <c r="B7" s="57">
        <v>0.28559376741565401</v>
      </c>
      <c r="C7" s="57">
        <v>0.72265183333346905</v>
      </c>
      <c r="D7" s="57">
        <v>0.52665373731348097</v>
      </c>
      <c r="E7" s="57">
        <v>8.8588485057751001</v>
      </c>
      <c r="F7" s="57">
        <v>27.569627844207702</v>
      </c>
      <c r="G7" s="57">
        <v>36.428476349982802</v>
      </c>
    </row>
    <row r="8" spans="1:7" s="1" customFormat="1" ht="14.85" customHeight="1" x14ac:dyDescent="0.2">
      <c r="A8" s="58" t="s">
        <v>116</v>
      </c>
      <c r="B8" s="59">
        <v>6.2798701215480399</v>
      </c>
      <c r="C8" s="59">
        <v>2.6023659175998501</v>
      </c>
      <c r="D8" s="59">
        <v>4.2515376828336304</v>
      </c>
      <c r="E8" s="59">
        <v>34.6622734228675</v>
      </c>
      <c r="F8" s="59">
        <v>17.666397167949</v>
      </c>
      <c r="G8" s="59">
        <v>52.3286705908166</v>
      </c>
    </row>
    <row r="9" spans="1:7" s="1" customFormat="1" ht="14.85" customHeight="1" x14ac:dyDescent="0.2">
      <c r="A9" s="40" t="s">
        <v>117</v>
      </c>
      <c r="B9" s="57">
        <v>5.0720401599242804</v>
      </c>
      <c r="C9" s="57">
        <v>4.2746379779043204</v>
      </c>
      <c r="D9" s="57">
        <v>4.6322319033473596</v>
      </c>
      <c r="E9" s="57">
        <v>27.925680814358198</v>
      </c>
      <c r="F9" s="57">
        <v>28.946340842123799</v>
      </c>
      <c r="G9" s="57">
        <v>56.872021656481998</v>
      </c>
    </row>
    <row r="10" spans="1:7" s="1" customFormat="1" ht="14.85" customHeight="1" x14ac:dyDescent="0.2">
      <c r="A10" s="58" t="s">
        <v>121</v>
      </c>
      <c r="B10" s="59">
        <v>4.2392409317200697</v>
      </c>
      <c r="C10" s="59">
        <v>3.0340884994002</v>
      </c>
      <c r="D10" s="59">
        <v>3.57453747075717</v>
      </c>
      <c r="E10" s="59">
        <v>22.521476107557199</v>
      </c>
      <c r="F10" s="59">
        <v>19.824865139766899</v>
      </c>
      <c r="G10" s="59">
        <v>42.346341247324098</v>
      </c>
    </row>
    <row r="11" spans="1:7" s="1" customFormat="1" ht="14.85" customHeight="1" x14ac:dyDescent="0.2">
      <c r="A11" s="40" t="s">
        <v>123</v>
      </c>
      <c r="B11" s="57">
        <v>1.27946217010938</v>
      </c>
      <c r="C11" s="57">
        <v>1.5653527290546601</v>
      </c>
      <c r="D11" s="57">
        <v>1.43714549621091</v>
      </c>
      <c r="E11" s="57">
        <v>10.216142281769301</v>
      </c>
      <c r="F11" s="57">
        <v>15.372515633303101</v>
      </c>
      <c r="G11" s="57">
        <v>25.5886579150724</v>
      </c>
    </row>
    <row r="12" spans="1:7" s="1" customFormat="1" ht="14.85" customHeight="1" x14ac:dyDescent="0.2">
      <c r="A12" s="58" t="s">
        <v>125</v>
      </c>
      <c r="B12" s="59">
        <v>1.86633302106226</v>
      </c>
      <c r="C12" s="59">
        <v>4.7555796626501001</v>
      </c>
      <c r="D12" s="59">
        <v>3.4599009305938302</v>
      </c>
      <c r="E12" s="59">
        <v>20.770670541862501</v>
      </c>
      <c r="F12" s="59">
        <v>65.093568938870504</v>
      </c>
      <c r="G12" s="59">
        <v>85.864239480733005</v>
      </c>
    </row>
    <row r="13" spans="1:7" s="1" customFormat="1" ht="14.85" customHeight="1" x14ac:dyDescent="0.2">
      <c r="A13" s="40" t="s">
        <v>126</v>
      </c>
      <c r="B13" s="57">
        <v>8.3084432705110706E-3</v>
      </c>
      <c r="C13" s="57">
        <v>4.6489662999142601E-5</v>
      </c>
      <c r="D13" s="57">
        <v>3.75155153636201E-3</v>
      </c>
      <c r="E13" s="57">
        <v>0.59755285887593801</v>
      </c>
      <c r="F13" s="57">
        <v>4.11231442507676E-3</v>
      </c>
      <c r="G13" s="57">
        <v>0.60166517330101499</v>
      </c>
    </row>
    <row r="14" spans="1:7" s="1" customFormat="1" ht="14.85" customHeight="1" x14ac:dyDescent="0.2">
      <c r="A14" s="58" t="s">
        <v>127</v>
      </c>
      <c r="B14" s="59">
        <v>1.4387031096010899E-5</v>
      </c>
      <c r="C14" s="59">
        <v>1.38382980887068E-5</v>
      </c>
      <c r="D14" s="59">
        <v>1.40843766605073E-5</v>
      </c>
      <c r="E14" s="59">
        <v>3.4010989256727797E-2</v>
      </c>
      <c r="F14" s="59">
        <v>4.0235000290708901E-2</v>
      </c>
      <c r="G14" s="59">
        <v>7.4245989547436705E-2</v>
      </c>
    </row>
    <row r="15" spans="1:7" s="1" customFormat="1" ht="14.85" customHeight="1" x14ac:dyDescent="0.2">
      <c r="A15" s="40" t="s">
        <v>128</v>
      </c>
      <c r="B15" s="57">
        <v>0.74164705200654901</v>
      </c>
      <c r="C15" s="57">
        <v>0.80458143470525501</v>
      </c>
      <c r="D15" s="57">
        <v>0.77635859626561599</v>
      </c>
      <c r="E15" s="57">
        <v>12.1173880352006</v>
      </c>
      <c r="F15" s="57">
        <v>16.167951341031198</v>
      </c>
      <c r="G15" s="57">
        <v>28.2853393762318</v>
      </c>
    </row>
    <row r="16" spans="1:7" s="1" customFormat="1" ht="14.85" customHeight="1" x14ac:dyDescent="0.2">
      <c r="A16" s="58" t="s">
        <v>234</v>
      </c>
      <c r="B16" s="59">
        <v>-9.5562976649033197E-4</v>
      </c>
      <c r="C16" s="59">
        <v>-2.0927062790106901E-4</v>
      </c>
      <c r="D16" s="59">
        <v>-5.4397436984761696E-4</v>
      </c>
      <c r="E16" s="59">
        <v>-1.14676977004461</v>
      </c>
      <c r="F16" s="59">
        <v>-0.30886456778673299</v>
      </c>
      <c r="G16" s="59">
        <v>-1.4556343378313501</v>
      </c>
    </row>
    <row r="17" spans="1:7" s="1" customFormat="1" ht="14.85" customHeight="1" x14ac:dyDescent="0.2">
      <c r="A17" s="40" t="s">
        <v>130</v>
      </c>
      <c r="B17" s="57">
        <v>33.246559472486098</v>
      </c>
      <c r="C17" s="57">
        <v>26.726781921711598</v>
      </c>
      <c r="D17" s="57">
        <v>29.650567308768</v>
      </c>
      <c r="E17" s="57">
        <v>25.6623806554881</v>
      </c>
      <c r="F17" s="57">
        <v>25.372902421207499</v>
      </c>
      <c r="G17" s="57">
        <v>51.035283076695599</v>
      </c>
    </row>
    <row r="18" spans="1:7" s="1" customFormat="1" ht="14.85" customHeight="1" x14ac:dyDescent="0.2">
      <c r="A18" s="58" t="s">
        <v>131</v>
      </c>
      <c r="B18" s="59">
        <v>0.22600474383173799</v>
      </c>
      <c r="C18" s="59">
        <v>5.65209017537074E-2</v>
      </c>
      <c r="D18" s="59">
        <v>0.132525700529559</v>
      </c>
      <c r="E18" s="59">
        <v>2.2323161461717902</v>
      </c>
      <c r="F18" s="59">
        <v>0.68662636121525999</v>
      </c>
      <c r="G18" s="59">
        <v>2.9189425073870501</v>
      </c>
    </row>
    <row r="19" spans="1:7" s="1" customFormat="1" ht="14.85" customHeight="1" x14ac:dyDescent="0.2">
      <c r="A19" s="40" t="s">
        <v>135</v>
      </c>
      <c r="B19" s="57">
        <v>21.9530919674594</v>
      </c>
      <c r="C19" s="57">
        <v>17.968534989443899</v>
      </c>
      <c r="D19" s="57">
        <v>19.755404154149002</v>
      </c>
      <c r="E19" s="57">
        <v>30.175096286123999</v>
      </c>
      <c r="F19" s="57">
        <v>30.376580450153298</v>
      </c>
      <c r="G19" s="57">
        <v>60.551676736277301</v>
      </c>
    </row>
    <row r="20" spans="1:7" s="1" customFormat="1" ht="14.85" customHeight="1" x14ac:dyDescent="0.2">
      <c r="A20" s="58" t="s">
        <v>137</v>
      </c>
      <c r="B20" s="59">
        <v>18.547026448263701</v>
      </c>
      <c r="C20" s="59">
        <v>22.506649924320399</v>
      </c>
      <c r="D20" s="59">
        <v>20.7309621547024</v>
      </c>
      <c r="E20" s="59">
        <v>25.193505620249201</v>
      </c>
      <c r="F20" s="59">
        <v>37.600914951792603</v>
      </c>
      <c r="G20" s="59">
        <v>62.794420572041702</v>
      </c>
    </row>
    <row r="21" spans="1:7" s="1" customFormat="1" ht="14.85" customHeight="1" x14ac:dyDescent="0.2">
      <c r="A21" s="40" t="s">
        <v>138</v>
      </c>
      <c r="B21" s="57">
        <v>0.47441641156209702</v>
      </c>
      <c r="C21" s="57">
        <v>1.9119629955566599</v>
      </c>
      <c r="D21" s="57">
        <v>1.2672971825341099</v>
      </c>
      <c r="E21" s="57">
        <v>9.0964621942337605</v>
      </c>
      <c r="F21" s="57">
        <v>45.088474591269303</v>
      </c>
      <c r="G21" s="57">
        <v>54.184936785502998</v>
      </c>
    </row>
    <row r="22" spans="1:7" s="1" customFormat="1" ht="14.85" customHeight="1" x14ac:dyDescent="0.2">
      <c r="A22" s="58" t="s">
        <v>139</v>
      </c>
      <c r="B22" s="59">
        <v>0.51405176462676405</v>
      </c>
      <c r="C22" s="59">
        <v>0.88456839298096701</v>
      </c>
      <c r="D22" s="59">
        <v>0.718410714255447</v>
      </c>
      <c r="E22" s="59">
        <v>15.700385570048701</v>
      </c>
      <c r="F22" s="59">
        <v>33.2283002724919</v>
      </c>
      <c r="G22" s="59">
        <v>48.928685842540503</v>
      </c>
    </row>
    <row r="23" spans="1:7" s="1" customFormat="1" ht="14.85" customHeight="1" x14ac:dyDescent="0.2">
      <c r="A23" s="40" t="s">
        <v>140</v>
      </c>
      <c r="B23" s="57">
        <v>4.0638438952457197</v>
      </c>
      <c r="C23" s="57">
        <v>9.4478451254594393</v>
      </c>
      <c r="D23" s="57">
        <v>7.0333970866727702</v>
      </c>
      <c r="E23" s="57">
        <v>12.772695912976101</v>
      </c>
      <c r="F23" s="57">
        <v>36.521748942162603</v>
      </c>
      <c r="G23" s="57">
        <v>49.2944448551387</v>
      </c>
    </row>
    <row r="24" spans="1:7" s="1" customFormat="1" ht="14.85" customHeight="1" x14ac:dyDescent="0.2">
      <c r="A24" s="58" t="s">
        <v>141</v>
      </c>
      <c r="B24" s="59">
        <v>1.2034508722031101</v>
      </c>
      <c r="C24" s="59">
        <v>2.7380266367922199</v>
      </c>
      <c r="D24" s="59">
        <v>2.04984821952343</v>
      </c>
      <c r="E24" s="59">
        <v>10.926075354267301</v>
      </c>
      <c r="F24" s="59">
        <v>30.573611290176</v>
      </c>
      <c r="G24" s="59">
        <v>41.499686644443301</v>
      </c>
    </row>
    <row r="25" spans="1:7" s="1" customFormat="1" ht="19.149999999999999" customHeight="1" x14ac:dyDescent="0.15">
      <c r="A25" s="19" t="s">
        <v>56</v>
      </c>
      <c r="B25" s="33">
        <v>100</v>
      </c>
      <c r="C25" s="33">
        <v>100</v>
      </c>
      <c r="D25" s="33">
        <v>100</v>
      </c>
      <c r="E25" s="33">
        <v>22.383881237686801</v>
      </c>
      <c r="F25" s="33">
        <v>27.530153848040602</v>
      </c>
      <c r="G25" s="33">
        <v>49.914035085727399</v>
      </c>
    </row>
    <row r="26" spans="1:7" s="1" customFormat="1" ht="28.7" customHeight="1" x14ac:dyDescent="0.15"/>
  </sheetData>
  <mergeCells count="7">
    <mergeCell ref="A1:G1"/>
    <mergeCell ref="A2:G2"/>
    <mergeCell ref="A3:G3"/>
    <mergeCell ref="A4:A5"/>
    <mergeCell ref="A6:G6"/>
    <mergeCell ref="B4:D4"/>
    <mergeCell ref="E4:G4"/>
  </mergeCells>
  <pageMargins left="0.7" right="0.7" top="0.75" bottom="0.75" header="0.3" footer="0.3"/>
  <pageSetup paperSize="8" orientation="landscape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sqref="A1:G1"/>
    </sheetView>
  </sheetViews>
  <sheetFormatPr defaultRowHeight="12.75" x14ac:dyDescent="0.2"/>
  <cols>
    <col min="1" max="1" width="42" customWidth="1"/>
    <col min="2" max="4" width="16.42578125" customWidth="1"/>
    <col min="5" max="7" width="15" customWidth="1"/>
    <col min="8" max="8" width="4.7109375" customWidth="1"/>
  </cols>
  <sheetData>
    <row r="1" spans="1:7" s="1" customFormat="1" ht="16.5" customHeight="1" x14ac:dyDescent="0.15">
      <c r="A1" s="119" t="s">
        <v>164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165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39.950000000000003" customHeight="1" x14ac:dyDescent="0.15">
      <c r="A4" s="124" t="s">
        <v>6</v>
      </c>
      <c r="B4" s="130" t="s">
        <v>83</v>
      </c>
      <c r="C4" s="130"/>
      <c r="D4" s="130"/>
      <c r="E4" s="130" t="s">
        <v>84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62</v>
      </c>
      <c r="E5" s="129" t="s">
        <v>61</v>
      </c>
      <c r="F5" s="129"/>
      <c r="G5" s="128" t="s">
        <v>62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115</v>
      </c>
      <c r="B8" s="25">
        <v>70007.461720000007</v>
      </c>
      <c r="C8" s="25">
        <v>102078.59685</v>
      </c>
      <c r="D8" s="26">
        <v>45.8110240566511</v>
      </c>
      <c r="E8" s="25">
        <v>125166.97298000001</v>
      </c>
      <c r="F8" s="25">
        <v>157332.2684</v>
      </c>
      <c r="G8" s="26">
        <v>25.6979094837898</v>
      </c>
    </row>
    <row r="9" spans="1:7" s="1" customFormat="1" ht="14.85" customHeight="1" x14ac:dyDescent="0.2">
      <c r="A9" s="12" t="s">
        <v>116</v>
      </c>
      <c r="B9" s="27">
        <v>576979.24577000004</v>
      </c>
      <c r="C9" s="27">
        <v>573099.94845000003</v>
      </c>
      <c r="D9" s="28">
        <v>-0.67234607630001597</v>
      </c>
      <c r="E9" s="27">
        <v>568806.90848999994</v>
      </c>
      <c r="F9" s="27">
        <v>593843.95461000002</v>
      </c>
      <c r="G9" s="28">
        <v>4.4016775721774204</v>
      </c>
    </row>
    <row r="10" spans="1:7" s="1" customFormat="1" ht="14.85" customHeight="1" x14ac:dyDescent="0.2">
      <c r="A10" s="8" t="s">
        <v>117</v>
      </c>
      <c r="B10" s="25">
        <v>583119.32629999996</v>
      </c>
      <c r="C10" s="25">
        <v>639613.30142000003</v>
      </c>
      <c r="D10" s="26">
        <v>9.6882357644471995</v>
      </c>
      <c r="E10" s="25">
        <v>711675.26070999994</v>
      </c>
      <c r="F10" s="25">
        <v>789483.55542999995</v>
      </c>
      <c r="G10" s="26">
        <v>10.9331178158947</v>
      </c>
    </row>
    <row r="11" spans="1:7" s="1" customFormat="1" ht="14.85" customHeight="1" x14ac:dyDescent="0.2">
      <c r="A11" s="12" t="s">
        <v>118</v>
      </c>
      <c r="B11" s="27">
        <v>6959.7870000000003</v>
      </c>
      <c r="C11" s="27">
        <v>9357.6812699999991</v>
      </c>
      <c r="D11" s="28">
        <v>34.453558276998997</v>
      </c>
      <c r="E11" s="27">
        <v>6564.8991100000003</v>
      </c>
      <c r="F11" s="27">
        <v>8457.08698</v>
      </c>
      <c r="G11" s="28">
        <v>28.822801969914799</v>
      </c>
    </row>
    <row r="12" spans="1:7" s="1" customFormat="1" ht="14.85" customHeight="1" x14ac:dyDescent="0.2">
      <c r="A12" s="8" t="s">
        <v>119</v>
      </c>
      <c r="B12" s="25">
        <v>6761.9043700000002</v>
      </c>
      <c r="C12" s="25">
        <v>7325.8530600000004</v>
      </c>
      <c r="D12" s="26">
        <v>8.3400867439360304</v>
      </c>
      <c r="E12" s="25">
        <v>4364.1292800000001</v>
      </c>
      <c r="F12" s="25">
        <v>10456.921329999999</v>
      </c>
      <c r="G12" s="26">
        <v>139.61071405290701</v>
      </c>
    </row>
    <row r="13" spans="1:7" s="1" customFormat="1" ht="14.85" customHeight="1" x14ac:dyDescent="0.2">
      <c r="A13" s="12" t="s">
        <v>120</v>
      </c>
      <c r="B13" s="27">
        <v>28878.187170000001</v>
      </c>
      <c r="C13" s="27">
        <v>13604.76346</v>
      </c>
      <c r="D13" s="28">
        <v>-52.8891360807674</v>
      </c>
      <c r="E13" s="27">
        <v>75521.669120000006</v>
      </c>
      <c r="F13" s="27">
        <v>67814.877420000004</v>
      </c>
      <c r="G13" s="28">
        <v>-10.204742280992599</v>
      </c>
    </row>
    <row r="14" spans="1:7" s="1" customFormat="1" ht="14.85" customHeight="1" x14ac:dyDescent="0.2">
      <c r="A14" s="8" t="s">
        <v>121</v>
      </c>
      <c r="B14" s="25">
        <v>405611.50913999998</v>
      </c>
      <c r="C14" s="25">
        <v>424382.74033</v>
      </c>
      <c r="D14" s="26">
        <v>4.62788426043429</v>
      </c>
      <c r="E14" s="25">
        <v>543922.69869999995</v>
      </c>
      <c r="F14" s="25">
        <v>685642.12393</v>
      </c>
      <c r="G14" s="26">
        <v>26.0550673043644</v>
      </c>
    </row>
    <row r="15" spans="1:7" s="1" customFormat="1" ht="14.85" customHeight="1" x14ac:dyDescent="0.2">
      <c r="A15" s="12" t="s">
        <v>122</v>
      </c>
      <c r="B15" s="27">
        <v>38319.130019999997</v>
      </c>
      <c r="C15" s="27">
        <v>51159.893020000003</v>
      </c>
      <c r="D15" s="28">
        <v>33.510058796475803</v>
      </c>
      <c r="E15" s="27">
        <v>32222.203030000001</v>
      </c>
      <c r="F15" s="27">
        <v>39351.162279999997</v>
      </c>
      <c r="G15" s="28">
        <v>22.1243694708356</v>
      </c>
    </row>
    <row r="16" spans="1:7" s="1" customFormat="1" ht="14.85" customHeight="1" x14ac:dyDescent="0.2">
      <c r="A16" s="8" t="s">
        <v>123</v>
      </c>
      <c r="B16" s="25">
        <v>334978.47674999997</v>
      </c>
      <c r="C16" s="25">
        <v>362332.39931000001</v>
      </c>
      <c r="D16" s="26">
        <v>8.1658746631696904</v>
      </c>
      <c r="E16" s="25">
        <v>432671.10359999997</v>
      </c>
      <c r="F16" s="25">
        <v>462760.55287000001</v>
      </c>
      <c r="G16" s="26">
        <v>6.9543468513713096</v>
      </c>
    </row>
    <row r="17" spans="1:7" s="1" customFormat="1" ht="14.85" customHeight="1" x14ac:dyDescent="0.2">
      <c r="A17" s="12" t="s">
        <v>124</v>
      </c>
      <c r="B17" s="27">
        <v>30332.468659999999</v>
      </c>
      <c r="C17" s="27">
        <v>28214.8344</v>
      </c>
      <c r="D17" s="28">
        <v>-6.9814108562570096</v>
      </c>
      <c r="E17" s="27">
        <v>48861.809509999999</v>
      </c>
      <c r="F17" s="27">
        <v>85850.939369999993</v>
      </c>
      <c r="G17" s="28">
        <v>75.701514599924593</v>
      </c>
    </row>
    <row r="18" spans="1:7" s="1" customFormat="1" ht="14.85" customHeight="1" x14ac:dyDescent="0.2">
      <c r="A18" s="8" t="s">
        <v>125</v>
      </c>
      <c r="B18" s="25">
        <v>164187.45569999999</v>
      </c>
      <c r="C18" s="25">
        <v>177261.15598000001</v>
      </c>
      <c r="D18" s="26">
        <v>7.9626669554390297</v>
      </c>
      <c r="E18" s="25">
        <v>441049.72846000001</v>
      </c>
      <c r="F18" s="25">
        <v>477074.73176</v>
      </c>
      <c r="G18" s="26">
        <v>8.1680139393322797</v>
      </c>
    </row>
    <row r="19" spans="1:7" s="1" customFormat="1" ht="14.85" customHeight="1" x14ac:dyDescent="0.2">
      <c r="A19" s="12" t="s">
        <v>126</v>
      </c>
      <c r="B19" s="27">
        <v>3323.2259399999998</v>
      </c>
      <c r="C19" s="27">
        <v>10837.996450000001</v>
      </c>
      <c r="D19" s="28">
        <v>226.12878707849799</v>
      </c>
      <c r="E19" s="27">
        <v>11248.839540000001</v>
      </c>
      <c r="F19" s="27">
        <v>17293.273379999999</v>
      </c>
      <c r="G19" s="28">
        <v>53.733843553430198</v>
      </c>
    </row>
    <row r="20" spans="1:7" s="1" customFormat="1" ht="14.85" customHeight="1" x14ac:dyDescent="0.2">
      <c r="A20" s="8" t="s">
        <v>127</v>
      </c>
      <c r="B20" s="25">
        <v>-63.61074</v>
      </c>
      <c r="C20" s="25">
        <v>-124.34292000000001</v>
      </c>
      <c r="D20" s="26">
        <v>95.4747264377053</v>
      </c>
      <c r="E20" s="25">
        <v>206.12754000000001</v>
      </c>
      <c r="F20" s="25">
        <v>222.65397999999999</v>
      </c>
      <c r="G20" s="26">
        <v>8.0175797954994206</v>
      </c>
    </row>
    <row r="21" spans="1:7" s="1" customFormat="1" ht="14.85" customHeight="1" x14ac:dyDescent="0.2">
      <c r="A21" s="12" t="s">
        <v>128</v>
      </c>
      <c r="B21" s="27">
        <v>66124.189459999994</v>
      </c>
      <c r="C21" s="27">
        <v>123465.10309</v>
      </c>
      <c r="D21" s="28">
        <v>86.717000387107703</v>
      </c>
      <c r="E21" s="27">
        <v>73268.759829999995</v>
      </c>
      <c r="F21" s="27">
        <v>131592.64449000001</v>
      </c>
      <c r="G21" s="28">
        <v>79.602663939344097</v>
      </c>
    </row>
    <row r="22" spans="1:7" s="1" customFormat="1" ht="14.85" customHeight="1" x14ac:dyDescent="0.2">
      <c r="A22" s="8" t="s">
        <v>234</v>
      </c>
      <c r="B22" s="25">
        <v>14092.977989999999</v>
      </c>
      <c r="C22" s="25">
        <v>6387.3571099999999</v>
      </c>
      <c r="D22" s="26">
        <v>-54.677023447192703</v>
      </c>
      <c r="E22" s="25">
        <v>14086.008379999999</v>
      </c>
      <c r="F22" s="25">
        <v>14250.55406</v>
      </c>
      <c r="G22" s="26">
        <v>1.16814980909447</v>
      </c>
    </row>
    <row r="23" spans="1:7" s="1" customFormat="1" ht="14.85" customHeight="1" x14ac:dyDescent="0.2">
      <c r="A23" s="12" t="s">
        <v>129</v>
      </c>
      <c r="B23" s="27">
        <v>208152.01829000001</v>
      </c>
      <c r="C23" s="27">
        <v>234782.09203999999</v>
      </c>
      <c r="D23" s="28">
        <v>12.7935697999808</v>
      </c>
      <c r="E23" s="27">
        <v>189829.71841</v>
      </c>
      <c r="F23" s="27">
        <v>224702.94169000001</v>
      </c>
      <c r="G23" s="28">
        <v>18.370792293269801</v>
      </c>
    </row>
    <row r="24" spans="1:7" s="1" customFormat="1" ht="14.85" customHeight="1" x14ac:dyDescent="0.2">
      <c r="A24" s="8" t="s">
        <v>130</v>
      </c>
      <c r="B24" s="25">
        <v>4043811.5309299999</v>
      </c>
      <c r="C24" s="25">
        <v>4595794.6038899999</v>
      </c>
      <c r="D24" s="26">
        <v>13.650069216580301</v>
      </c>
      <c r="E24" s="25">
        <v>3892453.4298</v>
      </c>
      <c r="F24" s="25">
        <v>4932083.8336899998</v>
      </c>
      <c r="G24" s="26">
        <v>26.7088719913964</v>
      </c>
    </row>
    <row r="25" spans="1:7" s="1" customFormat="1" ht="14.85" customHeight="1" x14ac:dyDescent="0.2">
      <c r="A25" s="12" t="s">
        <v>131</v>
      </c>
      <c r="B25" s="27">
        <v>62512.325080000002</v>
      </c>
      <c r="C25" s="27">
        <v>73807.775680000006</v>
      </c>
      <c r="D25" s="28">
        <v>18.0691576989732</v>
      </c>
      <c r="E25" s="27">
        <v>153516.43898000001</v>
      </c>
      <c r="F25" s="27">
        <v>130761.31789000001</v>
      </c>
      <c r="G25" s="28">
        <v>-14.822595704532</v>
      </c>
    </row>
    <row r="26" spans="1:7" s="1" customFormat="1" ht="14.85" customHeight="1" x14ac:dyDescent="0.2">
      <c r="A26" s="8" t="s">
        <v>132</v>
      </c>
      <c r="B26" s="25">
        <v>25612.678940000002</v>
      </c>
      <c r="C26" s="25">
        <v>27770.336800000001</v>
      </c>
      <c r="D26" s="26">
        <v>8.4241787633948899</v>
      </c>
      <c r="E26" s="25">
        <v>22101.510289999998</v>
      </c>
      <c r="F26" s="25">
        <v>26413.430629999999</v>
      </c>
      <c r="G26" s="26">
        <v>19.509618498564599</v>
      </c>
    </row>
    <row r="27" spans="1:7" s="1" customFormat="1" ht="14.85" customHeight="1" x14ac:dyDescent="0.2">
      <c r="A27" s="12" t="s">
        <v>133</v>
      </c>
      <c r="B27" s="27">
        <v>13700.16338</v>
      </c>
      <c r="C27" s="27">
        <v>19915.287850000001</v>
      </c>
      <c r="D27" s="28">
        <v>45.365331037388003</v>
      </c>
      <c r="E27" s="27">
        <v>12643.91036</v>
      </c>
      <c r="F27" s="27">
        <v>17613.853370000001</v>
      </c>
      <c r="G27" s="28">
        <v>39.307009212298802</v>
      </c>
    </row>
    <row r="28" spans="1:7" s="1" customFormat="1" ht="14.85" customHeight="1" x14ac:dyDescent="0.2">
      <c r="A28" s="8" t="s">
        <v>134</v>
      </c>
      <c r="B28" s="25">
        <v>28683.23373</v>
      </c>
      <c r="C28" s="25">
        <v>36361.163209999999</v>
      </c>
      <c r="D28" s="26">
        <v>26.768005142912401</v>
      </c>
      <c r="E28" s="25">
        <v>27348.160680000001</v>
      </c>
      <c r="F28" s="25">
        <v>35519.120040000002</v>
      </c>
      <c r="G28" s="26">
        <v>29.877546265754901</v>
      </c>
    </row>
    <row r="29" spans="1:7" s="1" customFormat="1" ht="14.85" customHeight="1" x14ac:dyDescent="0.2">
      <c r="A29" s="12" t="s">
        <v>135</v>
      </c>
      <c r="B29" s="27">
        <v>2126091.5118900002</v>
      </c>
      <c r="C29" s="27">
        <v>2508538.6793800001</v>
      </c>
      <c r="D29" s="28">
        <v>17.988274039531898</v>
      </c>
      <c r="E29" s="27">
        <v>2226324.5976300002</v>
      </c>
      <c r="F29" s="27">
        <v>2490839.0428200001</v>
      </c>
      <c r="G29" s="28">
        <v>11.881216488897699</v>
      </c>
    </row>
    <row r="30" spans="1:7" s="1" customFormat="1" ht="14.85" customHeight="1" x14ac:dyDescent="0.2">
      <c r="A30" s="8" t="s">
        <v>136</v>
      </c>
      <c r="B30" s="25">
        <v>30608.955180000001</v>
      </c>
      <c r="C30" s="25">
        <v>37686.569620000002</v>
      </c>
      <c r="D30" s="26">
        <v>23.122692030417799</v>
      </c>
      <c r="E30" s="25">
        <v>37122.198940000002</v>
      </c>
      <c r="F30" s="25">
        <v>42968.642440000003</v>
      </c>
      <c r="G30" s="26">
        <v>15.749184226531201</v>
      </c>
    </row>
    <row r="31" spans="1:7" s="1" customFormat="1" ht="14.85" customHeight="1" x14ac:dyDescent="0.2">
      <c r="A31" s="12" t="s">
        <v>137</v>
      </c>
      <c r="B31" s="27">
        <v>2614701.8479399998</v>
      </c>
      <c r="C31" s="27">
        <v>3049616.6785900001</v>
      </c>
      <c r="D31" s="28">
        <v>16.6334387606239</v>
      </c>
      <c r="E31" s="27">
        <v>2187217.6173299998</v>
      </c>
      <c r="F31" s="27">
        <v>2677752.6371599999</v>
      </c>
      <c r="G31" s="28">
        <v>22.427353178912799</v>
      </c>
    </row>
    <row r="32" spans="1:7" s="1" customFormat="1" ht="14.85" customHeight="1" x14ac:dyDescent="0.2">
      <c r="A32" s="8" t="s">
        <v>138</v>
      </c>
      <c r="B32" s="25">
        <v>98152.142420000004</v>
      </c>
      <c r="C32" s="25">
        <v>119637.4017</v>
      </c>
      <c r="D32" s="26">
        <v>21.889750697507001</v>
      </c>
      <c r="E32" s="25">
        <v>210476.50863</v>
      </c>
      <c r="F32" s="25">
        <v>234483.55176</v>
      </c>
      <c r="G32" s="26">
        <v>11.4060439743432</v>
      </c>
    </row>
    <row r="33" spans="1:7" s="1" customFormat="1" ht="14.85" customHeight="1" x14ac:dyDescent="0.2">
      <c r="A33" s="12" t="s">
        <v>139</v>
      </c>
      <c r="B33" s="27">
        <v>66430.358040000006</v>
      </c>
      <c r="C33" s="27">
        <v>82484.278059999997</v>
      </c>
      <c r="D33" s="28">
        <v>24.166541463367398</v>
      </c>
      <c r="E33" s="27">
        <v>126631.78716000001</v>
      </c>
      <c r="F33" s="27">
        <v>137693.24298000001</v>
      </c>
      <c r="G33" s="28">
        <v>8.7351336248802909</v>
      </c>
    </row>
    <row r="34" spans="1:7" s="1" customFormat="1" ht="14.85" customHeight="1" x14ac:dyDescent="0.2">
      <c r="A34" s="8" t="s">
        <v>140</v>
      </c>
      <c r="B34" s="25">
        <v>586072.20353000006</v>
      </c>
      <c r="C34" s="25">
        <v>630182.14070999995</v>
      </c>
      <c r="D34" s="26">
        <v>7.5263656788906301</v>
      </c>
      <c r="E34" s="25">
        <v>902331.19322000002</v>
      </c>
      <c r="F34" s="25">
        <v>982350.24716999999</v>
      </c>
      <c r="G34" s="26">
        <v>8.8680358776525505</v>
      </c>
    </row>
    <row r="35" spans="1:7" s="1" customFormat="1" ht="14.85" customHeight="1" x14ac:dyDescent="0.2">
      <c r="A35" s="12" t="s">
        <v>141</v>
      </c>
      <c r="B35" s="27">
        <v>285231.85992999998</v>
      </c>
      <c r="C35" s="27">
        <v>305939.08390999999</v>
      </c>
      <c r="D35" s="28">
        <v>7.2597864716381402</v>
      </c>
      <c r="E35" s="27">
        <v>285084.45997000003</v>
      </c>
      <c r="F35" s="27">
        <v>335582.17271999997</v>
      </c>
      <c r="G35" s="28">
        <v>17.71324636752</v>
      </c>
    </row>
    <row r="36" spans="1:7" s="1" customFormat="1" ht="14.85" customHeight="1" x14ac:dyDescent="0.2">
      <c r="A36" s="8" t="s">
        <v>142</v>
      </c>
      <c r="B36" s="25">
        <v>46189.216480000003</v>
      </c>
      <c r="C36" s="25">
        <v>72186.104600000006</v>
      </c>
      <c r="D36" s="26">
        <v>56.283457701121002</v>
      </c>
      <c r="E36" s="25">
        <v>47973.300369999997</v>
      </c>
      <c r="F36" s="25">
        <v>72984.078320000001</v>
      </c>
      <c r="G36" s="26">
        <v>52.134786969212698</v>
      </c>
    </row>
    <row r="37" spans="1:7" s="1" customFormat="1" ht="19.149999999999999" customHeight="1" x14ac:dyDescent="0.15">
      <c r="A37" s="19" t="s">
        <v>56</v>
      </c>
      <c r="B37" s="29">
        <v>12565561.78101</v>
      </c>
      <c r="C37" s="29">
        <v>14323699.477320001</v>
      </c>
      <c r="D37" s="30">
        <v>13.9917158257662</v>
      </c>
      <c r="E37" s="29">
        <v>13410691.95005</v>
      </c>
      <c r="F37" s="29">
        <v>15883175.412970001</v>
      </c>
      <c r="G37" s="30">
        <v>18.436658392640101</v>
      </c>
    </row>
    <row r="38" spans="1:7" s="1" customFormat="1" ht="14.85" customHeight="1" x14ac:dyDescent="0.15"/>
    <row r="39" spans="1:7" s="1" customFormat="1" ht="15.95" customHeight="1" x14ac:dyDescent="0.15">
      <c r="A39" s="131" t="s">
        <v>166</v>
      </c>
      <c r="B39" s="131"/>
      <c r="C39" s="131"/>
      <c r="D39" s="131"/>
      <c r="E39" s="131"/>
      <c r="F39" s="131"/>
      <c r="G39" s="131"/>
    </row>
    <row r="40" spans="1:7" s="1" customFormat="1" ht="15.95" customHeight="1" x14ac:dyDescent="0.15">
      <c r="A40" s="131" t="s">
        <v>167</v>
      </c>
      <c r="B40" s="131"/>
      <c r="C40" s="131"/>
      <c r="D40" s="131"/>
      <c r="E40" s="131"/>
      <c r="F40" s="131"/>
      <c r="G40" s="131"/>
    </row>
    <row r="41" spans="1:7" s="1" customFormat="1" ht="28.7" customHeight="1" x14ac:dyDescent="0.15"/>
  </sheetData>
  <mergeCells count="12">
    <mergeCell ref="A1:G1"/>
    <mergeCell ref="A2:G2"/>
    <mergeCell ref="A39:G39"/>
    <mergeCell ref="A4:A6"/>
    <mergeCell ref="A40:G40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workbookViewId="0">
      <selection sqref="A1:G1"/>
    </sheetView>
  </sheetViews>
  <sheetFormatPr defaultRowHeight="12.75" x14ac:dyDescent="0.2"/>
  <cols>
    <col min="1" max="1" width="42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169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170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168</v>
      </c>
      <c r="C4" s="130"/>
      <c r="D4" s="130"/>
      <c r="E4" s="130" t="s">
        <v>90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115</v>
      </c>
      <c r="B8" s="31">
        <v>0.55713753941189004</v>
      </c>
      <c r="C8" s="31">
        <v>0.71265525370474503</v>
      </c>
      <c r="D8" s="31">
        <v>0.15551771429285399</v>
      </c>
      <c r="E8" s="31">
        <v>0.33584660478769701</v>
      </c>
      <c r="F8" s="31">
        <v>0.45729710596517198</v>
      </c>
      <c r="G8" s="31">
        <v>0.121450501177475</v>
      </c>
    </row>
    <row r="9" spans="1:7" s="1" customFormat="1" ht="14.85" customHeight="1" x14ac:dyDescent="0.2">
      <c r="A9" s="12" t="s">
        <v>116</v>
      </c>
      <c r="B9" s="32">
        <v>4.5917504989070501</v>
      </c>
      <c r="C9" s="32">
        <v>4.0010609644347896</v>
      </c>
      <c r="D9" s="32">
        <v>-0.59068953447226202</v>
      </c>
      <c r="E9" s="32">
        <v>2.7679409589201298</v>
      </c>
      <c r="F9" s="32">
        <v>2.5674035100627899</v>
      </c>
      <c r="G9" s="32">
        <v>-0.20053744885733801</v>
      </c>
    </row>
    <row r="10" spans="1:7" s="1" customFormat="1" ht="14.85" customHeight="1" x14ac:dyDescent="0.2">
      <c r="A10" s="8" t="s">
        <v>117</v>
      </c>
      <c r="B10" s="31">
        <v>4.6406148524234903</v>
      </c>
      <c r="C10" s="31">
        <v>4.4654197222774599</v>
      </c>
      <c r="D10" s="31">
        <v>-0.17519513014603699</v>
      </c>
      <c r="E10" s="31">
        <v>2.79739675046662</v>
      </c>
      <c r="F10" s="31">
        <v>2.86537355236183</v>
      </c>
      <c r="G10" s="31">
        <v>6.7976801895205594E-2</v>
      </c>
    </row>
    <row r="11" spans="1:7" s="1" customFormat="1" ht="14.85" customHeight="1" x14ac:dyDescent="0.2">
      <c r="A11" s="12" t="s">
        <v>118</v>
      </c>
      <c r="B11" s="32">
        <v>5.5387790226125402E-2</v>
      </c>
      <c r="C11" s="32">
        <v>6.5330058654308201E-2</v>
      </c>
      <c r="D11" s="32">
        <v>9.94226842818287E-3</v>
      </c>
      <c r="E11" s="32">
        <v>3.3388167154870398E-2</v>
      </c>
      <c r="F11" s="32">
        <v>4.19210362932756E-2</v>
      </c>
      <c r="G11" s="32">
        <v>8.5328691384051296E-3</v>
      </c>
    </row>
    <row r="12" spans="1:7" s="1" customFormat="1" ht="14.85" customHeight="1" x14ac:dyDescent="0.2">
      <c r="A12" s="8" t="s">
        <v>119</v>
      </c>
      <c r="B12" s="31">
        <v>5.3812988928350902E-2</v>
      </c>
      <c r="C12" s="31">
        <v>5.1144978792662298E-2</v>
      </c>
      <c r="D12" s="31">
        <v>-2.66801013568854E-3</v>
      </c>
      <c r="E12" s="31">
        <v>3.2438865354760003E-2</v>
      </c>
      <c r="F12" s="31">
        <v>3.2818744638378097E-2</v>
      </c>
      <c r="G12" s="31">
        <v>3.7987928361815301E-4</v>
      </c>
    </row>
    <row r="13" spans="1:7" s="1" customFormat="1" ht="14.85" customHeight="1" x14ac:dyDescent="0.2">
      <c r="A13" s="12" t="s">
        <v>120</v>
      </c>
      <c r="B13" s="32">
        <v>0.229820104132892</v>
      </c>
      <c r="C13" s="32">
        <v>9.4980793764499499E-2</v>
      </c>
      <c r="D13" s="32">
        <v>-0.134839310368392</v>
      </c>
      <c r="E13" s="32">
        <v>0.13853724839015799</v>
      </c>
      <c r="F13" s="32">
        <v>6.0947340084825198E-2</v>
      </c>
      <c r="G13" s="32">
        <v>-7.7589908305333105E-2</v>
      </c>
    </row>
    <row r="14" spans="1:7" s="1" customFormat="1" ht="14.85" customHeight="1" x14ac:dyDescent="0.2">
      <c r="A14" s="8" t="s">
        <v>121</v>
      </c>
      <c r="B14" s="31">
        <v>3.2279616001967399</v>
      </c>
      <c r="C14" s="31">
        <v>2.96280120231483</v>
      </c>
      <c r="D14" s="31">
        <v>-0.26516039788190698</v>
      </c>
      <c r="E14" s="31">
        <v>1.9458389843116699</v>
      </c>
      <c r="F14" s="31">
        <v>1.90117228256628</v>
      </c>
      <c r="G14" s="31">
        <v>-4.4666701745386603E-2</v>
      </c>
    </row>
    <row r="15" spans="1:7" s="1" customFormat="1" ht="14.85" customHeight="1" x14ac:dyDescent="0.2">
      <c r="A15" s="12" t="s">
        <v>122</v>
      </c>
      <c r="B15" s="32">
        <v>0.30495357619355101</v>
      </c>
      <c r="C15" s="32">
        <v>0.35716955037353298</v>
      </c>
      <c r="D15" s="32">
        <v>5.2215974179982902E-2</v>
      </c>
      <c r="E15" s="32">
        <v>0.183828257723544</v>
      </c>
      <c r="F15" s="32">
        <v>0.22918879903798201</v>
      </c>
      <c r="G15" s="32">
        <v>4.5360541314437397E-2</v>
      </c>
    </row>
    <row r="16" spans="1:7" s="1" customFormat="1" ht="14.85" customHeight="1" x14ac:dyDescent="0.2">
      <c r="A16" s="8" t="s">
        <v>123</v>
      </c>
      <c r="B16" s="31">
        <v>2.66584560712792</v>
      </c>
      <c r="C16" s="31">
        <v>2.5296006795151902</v>
      </c>
      <c r="D16" s="31">
        <v>-0.13624492761273399</v>
      </c>
      <c r="E16" s="31">
        <v>1.6069913310583901</v>
      </c>
      <c r="F16" s="31">
        <v>1.62319587763691</v>
      </c>
      <c r="G16" s="31">
        <v>1.6204546578520201E-2</v>
      </c>
    </row>
    <row r="17" spans="1:7" s="1" customFormat="1" ht="14.85" customHeight="1" x14ac:dyDescent="0.2">
      <c r="A17" s="12" t="s">
        <v>124</v>
      </c>
      <c r="B17" s="32">
        <v>0.24139365345241201</v>
      </c>
      <c r="C17" s="32">
        <v>0.19698007797968001</v>
      </c>
      <c r="D17" s="32">
        <v>-4.4413575472731601E-2</v>
      </c>
      <c r="E17" s="32">
        <v>0.145513869007765</v>
      </c>
      <c r="F17" s="32">
        <v>0.12639830987651901</v>
      </c>
      <c r="G17" s="32">
        <v>-1.9115559131246199E-2</v>
      </c>
    </row>
    <row r="18" spans="1:7" s="1" customFormat="1" ht="14.85" customHeight="1" x14ac:dyDescent="0.2">
      <c r="A18" s="8" t="s">
        <v>125</v>
      </c>
      <c r="B18" s="31">
        <v>1.30664636059593</v>
      </c>
      <c r="C18" s="31">
        <v>1.2375375248599301</v>
      </c>
      <c r="D18" s="31">
        <v>-6.91088357360021E-2</v>
      </c>
      <c r="E18" s="31">
        <v>0.78765603252577698</v>
      </c>
      <c r="F18" s="31">
        <v>0.79410391728650498</v>
      </c>
      <c r="G18" s="31">
        <v>6.4478847607281004E-3</v>
      </c>
    </row>
    <row r="19" spans="1:7" s="1" customFormat="1" ht="14.85" customHeight="1" x14ac:dyDescent="0.2">
      <c r="A19" s="12" t="s">
        <v>126</v>
      </c>
      <c r="B19" s="32">
        <v>2.64470940330125E-2</v>
      </c>
      <c r="C19" s="32">
        <v>7.5664785254401401E-2</v>
      </c>
      <c r="D19" s="32">
        <v>4.9217691221388901E-2</v>
      </c>
      <c r="E19" s="32">
        <v>1.5942502720000098E-2</v>
      </c>
      <c r="F19" s="32">
        <v>4.8552630658988197E-2</v>
      </c>
      <c r="G19" s="32">
        <v>3.2610127938988098E-2</v>
      </c>
    </row>
    <row r="20" spans="1:7" s="1" customFormat="1" ht="14.85" customHeight="1" x14ac:dyDescent="0.2">
      <c r="A20" s="8" t="s">
        <v>127</v>
      </c>
      <c r="B20" s="31">
        <v>-5.0623076873596896E-4</v>
      </c>
      <c r="C20" s="31">
        <v>-8.6809221456288796E-4</v>
      </c>
      <c r="D20" s="31">
        <v>-3.61861445826919E-4</v>
      </c>
      <c r="E20" s="31">
        <v>-3.0515962916178397E-4</v>
      </c>
      <c r="F20" s="31">
        <v>-5.5703800030494697E-4</v>
      </c>
      <c r="G20" s="31">
        <v>-2.5187837114316398E-4</v>
      </c>
    </row>
    <row r="21" spans="1:7" s="1" customFormat="1" ht="14.85" customHeight="1" x14ac:dyDescent="0.2">
      <c r="A21" s="12" t="s">
        <v>128</v>
      </c>
      <c r="B21" s="32">
        <v>0.52623345149543399</v>
      </c>
      <c r="C21" s="32">
        <v>0.86196379144573199</v>
      </c>
      <c r="D21" s="32">
        <v>0.33573033995029899</v>
      </c>
      <c r="E21" s="32">
        <v>0.31721739338729799</v>
      </c>
      <c r="F21" s="32">
        <v>0.55310550960760596</v>
      </c>
      <c r="G21" s="32">
        <v>0.235888116220308</v>
      </c>
    </row>
    <row r="22" spans="1:7" s="1" customFormat="1" ht="14.85" customHeight="1" x14ac:dyDescent="0.2">
      <c r="A22" s="8" t="s">
        <v>234</v>
      </c>
      <c r="B22" s="31">
        <v>0.112155574383458</v>
      </c>
      <c r="C22" s="31">
        <v>4.4592928803858803E-2</v>
      </c>
      <c r="D22" s="31">
        <v>-6.7562645579598901E-2</v>
      </c>
      <c r="E22" s="31">
        <v>6.7608204797076396E-2</v>
      </c>
      <c r="F22" s="31">
        <v>2.8614420763063898E-2</v>
      </c>
      <c r="G22" s="31">
        <v>-3.8993784034012498E-2</v>
      </c>
    </row>
    <row r="23" spans="1:7" s="1" customFormat="1" ht="14.85" customHeight="1" x14ac:dyDescent="0.2">
      <c r="A23" s="12" t="s">
        <v>129</v>
      </c>
      <c r="B23" s="32">
        <v>1.6565277535348599</v>
      </c>
      <c r="C23" s="32">
        <v>1.6391162940255199</v>
      </c>
      <c r="D23" s="32">
        <v>-1.7411459509343599E-2</v>
      </c>
      <c r="E23" s="32">
        <v>0.99856710848912</v>
      </c>
      <c r="F23" s="32">
        <v>1.05178925392273</v>
      </c>
      <c r="G23" s="32">
        <v>5.3222145433609799E-2</v>
      </c>
    </row>
    <row r="24" spans="1:7" s="1" customFormat="1" ht="14.85" customHeight="1" x14ac:dyDescent="0.2">
      <c r="A24" s="8" t="s">
        <v>130</v>
      </c>
      <c r="B24" s="31">
        <v>32.181701076360198</v>
      </c>
      <c r="C24" s="31">
        <v>32.085248724792997</v>
      </c>
      <c r="D24" s="31">
        <v>-9.6452351567172204E-2</v>
      </c>
      <c r="E24" s="31">
        <v>19.399366006098099</v>
      </c>
      <c r="F24" s="31">
        <v>20.5884841369589</v>
      </c>
      <c r="G24" s="31">
        <v>1.1891181308608501</v>
      </c>
    </row>
    <row r="25" spans="1:7" s="1" customFormat="1" ht="14.85" customHeight="1" x14ac:dyDescent="0.2">
      <c r="A25" s="12" t="s">
        <v>131</v>
      </c>
      <c r="B25" s="32">
        <v>0.49748929788776503</v>
      </c>
      <c r="C25" s="32">
        <v>0.51528430763900401</v>
      </c>
      <c r="D25" s="32">
        <v>1.7795009751238901E-2</v>
      </c>
      <c r="E25" s="32">
        <v>0.29989020626789897</v>
      </c>
      <c r="F25" s="32">
        <v>0.33064798359040698</v>
      </c>
      <c r="G25" s="32">
        <v>3.07577773225087E-2</v>
      </c>
    </row>
    <row r="26" spans="1:7" s="1" customFormat="1" ht="14.85" customHeight="1" x14ac:dyDescent="0.2">
      <c r="A26" s="8" t="s">
        <v>132</v>
      </c>
      <c r="B26" s="31">
        <v>0.20383234260729799</v>
      </c>
      <c r="C26" s="31">
        <v>0.19387684615955</v>
      </c>
      <c r="D26" s="31">
        <v>-9.9554964477477897E-3</v>
      </c>
      <c r="E26" s="31">
        <v>0.12287163468260601</v>
      </c>
      <c r="F26" s="31">
        <v>0.124407025979983</v>
      </c>
      <c r="G26" s="31">
        <v>1.5353912973766299E-3</v>
      </c>
    </row>
    <row r="27" spans="1:7" s="1" customFormat="1" ht="14.85" customHeight="1" x14ac:dyDescent="0.2">
      <c r="A27" s="12" t="s">
        <v>133</v>
      </c>
      <c r="B27" s="32">
        <v>0.10902945382597</v>
      </c>
      <c r="C27" s="32">
        <v>0.139037319803684</v>
      </c>
      <c r="D27" s="32">
        <v>3.0007865977714099E-2</v>
      </c>
      <c r="E27" s="32">
        <v>6.5723756342036699E-2</v>
      </c>
      <c r="F27" s="32">
        <v>8.9217561558482095E-2</v>
      </c>
      <c r="G27" s="32">
        <v>2.3493805216445399E-2</v>
      </c>
    </row>
    <row r="28" spans="1:7" s="1" customFormat="1" ht="14.85" customHeight="1" x14ac:dyDescent="0.2">
      <c r="A28" s="8" t="s">
        <v>134</v>
      </c>
      <c r="B28" s="31">
        <v>0.22826861408893201</v>
      </c>
      <c r="C28" s="31">
        <v>0.25385315621550097</v>
      </c>
      <c r="D28" s="31">
        <v>2.5584542126569101E-2</v>
      </c>
      <c r="E28" s="31">
        <v>0.13760199878523</v>
      </c>
      <c r="F28" s="31">
        <v>0.16289266524592</v>
      </c>
      <c r="G28" s="31">
        <v>2.5290666460690302E-2</v>
      </c>
    </row>
    <row r="29" spans="1:7" s="1" customFormat="1" ht="14.85" customHeight="1" x14ac:dyDescent="0.2">
      <c r="A29" s="12" t="s">
        <v>135</v>
      </c>
      <c r="B29" s="32">
        <v>16.919987732686199</v>
      </c>
      <c r="C29" s="32">
        <v>17.513203787555</v>
      </c>
      <c r="D29" s="32">
        <v>0.59321605486876405</v>
      </c>
      <c r="E29" s="32">
        <v>10.199492999646999</v>
      </c>
      <c r="F29" s="32">
        <v>11.2378844702171</v>
      </c>
      <c r="G29" s="32">
        <v>1.0383914705700701</v>
      </c>
    </row>
    <row r="30" spans="1:7" s="1" customFormat="1" ht="14.85" customHeight="1" x14ac:dyDescent="0.2">
      <c r="A30" s="8" t="s">
        <v>136</v>
      </c>
      <c r="B30" s="31">
        <v>0.243594004895655</v>
      </c>
      <c r="C30" s="31">
        <v>0.263106397056658</v>
      </c>
      <c r="D30" s="31">
        <v>1.9512392161003402E-2</v>
      </c>
      <c r="E30" s="31">
        <v>0.146840257034558</v>
      </c>
      <c r="F30" s="31">
        <v>0.16883029109721701</v>
      </c>
      <c r="G30" s="31">
        <v>2.1990034062658901E-2</v>
      </c>
    </row>
    <row r="31" spans="1:7" s="1" customFormat="1" ht="14.85" customHeight="1" x14ac:dyDescent="0.2">
      <c r="A31" s="12" t="s">
        <v>137</v>
      </c>
      <c r="B31" s="32">
        <v>20.8084755262716</v>
      </c>
      <c r="C31" s="32">
        <v>21.2907055430668</v>
      </c>
      <c r="D31" s="32">
        <v>0.48223001679523497</v>
      </c>
      <c r="E31" s="32">
        <v>12.5435020294686</v>
      </c>
      <c r="F31" s="32">
        <v>13.661834355654401</v>
      </c>
      <c r="G31" s="32">
        <v>1.1183323261858</v>
      </c>
    </row>
    <row r="32" spans="1:7" s="1" customFormat="1" ht="14.85" customHeight="1" x14ac:dyDescent="0.2">
      <c r="A32" s="8" t="s">
        <v>138</v>
      </c>
      <c r="B32" s="31">
        <v>0.78112020879428401</v>
      </c>
      <c r="C32" s="31">
        <v>0.83524093680848799</v>
      </c>
      <c r="D32" s="31">
        <v>5.4120728014203999E-2</v>
      </c>
      <c r="E32" s="31">
        <v>0.47086500459390601</v>
      </c>
      <c r="F32" s="31">
        <v>0.53595797014134505</v>
      </c>
      <c r="G32" s="31">
        <v>6.5092965547439194E-2</v>
      </c>
    </row>
    <row r="33" spans="1:7" s="1" customFormat="1" ht="14.85" customHeight="1" x14ac:dyDescent="0.2">
      <c r="A33" s="12" t="s">
        <v>139</v>
      </c>
      <c r="B33" s="32">
        <v>0.52867002047130496</v>
      </c>
      <c r="C33" s="32">
        <v>0.57585875904897899</v>
      </c>
      <c r="D33" s="32">
        <v>4.7188738577673903E-2</v>
      </c>
      <c r="E33" s="32">
        <v>0.31868617507941099</v>
      </c>
      <c r="F33" s="32">
        <v>0.369517438605589</v>
      </c>
      <c r="G33" s="32">
        <v>5.0831263526177499E-2</v>
      </c>
    </row>
    <row r="34" spans="1:7" s="1" customFormat="1" ht="14.85" customHeight="1" x14ac:dyDescent="0.2">
      <c r="A34" s="8" t="s">
        <v>140</v>
      </c>
      <c r="B34" s="31">
        <v>4.6641146153585904</v>
      </c>
      <c r="C34" s="31">
        <v>4.3995766715702498</v>
      </c>
      <c r="D34" s="31">
        <v>-0.264537943788341</v>
      </c>
      <c r="E34" s="31">
        <v>2.8115625803322599</v>
      </c>
      <c r="F34" s="31">
        <v>2.8231233389805301</v>
      </c>
      <c r="G34" s="31">
        <v>1.1560758648277899E-2</v>
      </c>
    </row>
    <row r="35" spans="1:7" s="1" customFormat="1" ht="14.85" customHeight="1" x14ac:dyDescent="0.2">
      <c r="A35" s="12" t="s">
        <v>141</v>
      </c>
      <c r="B35" s="32">
        <v>2.2699491268354102</v>
      </c>
      <c r="C35" s="32">
        <v>2.1358943225136802</v>
      </c>
      <c r="D35" s="32">
        <v>-0.13405480432172301</v>
      </c>
      <c r="E35" s="32">
        <v>1.3683420221391001</v>
      </c>
      <c r="F35" s="32">
        <v>1.3705621157710799</v>
      </c>
      <c r="G35" s="32">
        <v>2.2200936319768201E-3</v>
      </c>
    </row>
    <row r="36" spans="1:7" s="1" customFormat="1" ht="14.85" customHeight="1" x14ac:dyDescent="0.2">
      <c r="A36" s="8" t="s">
        <v>142</v>
      </c>
      <c r="B36" s="31">
        <v>0.36758576564244499</v>
      </c>
      <c r="C36" s="31">
        <v>0.50396271378283797</v>
      </c>
      <c r="D36" s="31">
        <v>0.136376948140393</v>
      </c>
      <c r="E36" s="31">
        <v>0.22158340199013801</v>
      </c>
      <c r="F36" s="31">
        <v>0.32338313557529302</v>
      </c>
      <c r="G36" s="31">
        <v>0.101799733585155</v>
      </c>
    </row>
    <row r="37" spans="1:7" s="1" customFormat="1" ht="19.149999999999999" customHeight="1" x14ac:dyDescent="0.15">
      <c r="A37" s="19" t="s">
        <v>56</v>
      </c>
      <c r="B37" s="33">
        <v>100</v>
      </c>
      <c r="C37" s="33">
        <v>100</v>
      </c>
      <c r="D37" s="33">
        <v>0</v>
      </c>
      <c r="E37" s="33">
        <v>60.280735191926603</v>
      </c>
      <c r="F37" s="33">
        <v>64.168067742138902</v>
      </c>
      <c r="G37" s="33">
        <v>3.88733255021226</v>
      </c>
    </row>
    <row r="38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sqref="A1:H1"/>
    </sheetView>
  </sheetViews>
  <sheetFormatPr defaultRowHeight="12.75" x14ac:dyDescent="0.2"/>
  <cols>
    <col min="1" max="1" width="42" customWidth="1"/>
    <col min="2" max="7" width="15" customWidth="1"/>
    <col min="8" max="8" width="0.140625" customWidth="1"/>
    <col min="9" max="9" width="4.7109375" customWidth="1"/>
  </cols>
  <sheetData>
    <row r="1" spans="1:8" s="1" customFormat="1" ht="16.5" customHeight="1" x14ac:dyDescent="0.15">
      <c r="A1" s="119" t="s">
        <v>172</v>
      </c>
      <c r="B1" s="119"/>
      <c r="C1" s="119"/>
      <c r="D1" s="119"/>
      <c r="E1" s="119"/>
      <c r="F1" s="119"/>
      <c r="G1" s="119"/>
      <c r="H1" s="119"/>
    </row>
    <row r="2" spans="1:8" s="1" customFormat="1" ht="16.5" customHeight="1" x14ac:dyDescent="0.15">
      <c r="A2" s="120" t="s">
        <v>173</v>
      </c>
      <c r="B2" s="120"/>
      <c r="C2" s="120"/>
      <c r="D2" s="120"/>
      <c r="E2" s="120"/>
      <c r="F2" s="120"/>
      <c r="G2" s="120"/>
    </row>
    <row r="3" spans="1:8" s="1" customFormat="1" ht="11.1" customHeight="1" x14ac:dyDescent="0.15"/>
    <row r="4" spans="1:8" s="1" customFormat="1" ht="27.2" customHeight="1" x14ac:dyDescent="0.15">
      <c r="A4" s="124" t="s">
        <v>6</v>
      </c>
      <c r="B4" s="130" t="s">
        <v>171</v>
      </c>
      <c r="C4" s="130"/>
      <c r="D4" s="130"/>
      <c r="E4" s="130" t="s">
        <v>90</v>
      </c>
      <c r="F4" s="130"/>
      <c r="G4" s="130"/>
    </row>
    <row r="5" spans="1:8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8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8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8" s="1" customFormat="1" ht="14.85" customHeight="1" x14ac:dyDescent="0.2">
      <c r="A8" s="8" t="s">
        <v>115</v>
      </c>
      <c r="B8" s="31">
        <v>0.93333717190881704</v>
      </c>
      <c r="C8" s="31">
        <v>0.99055928244376401</v>
      </c>
      <c r="D8" s="31">
        <v>5.7222110534947503E-2</v>
      </c>
      <c r="E8" s="31">
        <v>0.57246158570332095</v>
      </c>
      <c r="F8" s="31">
        <v>0.65672744320408805</v>
      </c>
      <c r="G8" s="31">
        <v>8.4265857500767705E-2</v>
      </c>
    </row>
    <row r="9" spans="1:8" s="1" customFormat="1" ht="14.85" customHeight="1" x14ac:dyDescent="0.2">
      <c r="A9" s="12" t="s">
        <v>116</v>
      </c>
      <c r="B9" s="32">
        <v>4.2414433991072302</v>
      </c>
      <c r="C9" s="32">
        <v>3.7388238760183601</v>
      </c>
      <c r="D9" s="32">
        <v>-0.50261952308886804</v>
      </c>
      <c r="E9" s="32">
        <v>2.6014858156330001</v>
      </c>
      <c r="F9" s="32">
        <v>2.4787897990621599</v>
      </c>
      <c r="G9" s="32">
        <v>-0.12269601657083901</v>
      </c>
    </row>
    <row r="10" spans="1:8" s="1" customFormat="1" ht="14.85" customHeight="1" x14ac:dyDescent="0.2">
      <c r="A10" s="8" t="s">
        <v>117</v>
      </c>
      <c r="B10" s="31">
        <v>5.3067750967715499</v>
      </c>
      <c r="C10" s="31">
        <v>4.9705649840353603</v>
      </c>
      <c r="D10" s="31">
        <v>-0.336210112736191</v>
      </c>
      <c r="E10" s="31">
        <v>3.25490613499912</v>
      </c>
      <c r="F10" s="31">
        <v>3.2954175394652698</v>
      </c>
      <c r="G10" s="31">
        <v>4.0511404466150203E-2</v>
      </c>
    </row>
    <row r="11" spans="1:8" s="1" customFormat="1" ht="14.85" customHeight="1" x14ac:dyDescent="0.2">
      <c r="A11" s="12" t="s">
        <v>118</v>
      </c>
      <c r="B11" s="32">
        <v>4.8952724694981298E-2</v>
      </c>
      <c r="C11" s="32">
        <v>5.3245568093984903E-2</v>
      </c>
      <c r="D11" s="32">
        <v>4.2928433990035101E-3</v>
      </c>
      <c r="E11" s="32">
        <v>3.0025113374703299E-2</v>
      </c>
      <c r="F11" s="32">
        <v>3.5301093448990101E-2</v>
      </c>
      <c r="G11" s="32">
        <v>5.2759800742868002E-3</v>
      </c>
    </row>
    <row r="12" spans="1:8" s="1" customFormat="1" ht="14.85" customHeight="1" x14ac:dyDescent="0.2">
      <c r="A12" s="8" t="s">
        <v>119</v>
      </c>
      <c r="B12" s="31">
        <v>3.2542163344403199E-2</v>
      </c>
      <c r="C12" s="31">
        <v>6.58364656821772E-2</v>
      </c>
      <c r="D12" s="31">
        <v>3.3294302337774001E-2</v>
      </c>
      <c r="E12" s="31">
        <v>1.9959709085896699E-2</v>
      </c>
      <c r="F12" s="31">
        <v>4.3648688718945602E-2</v>
      </c>
      <c r="G12" s="31">
        <v>2.36889796330489E-2</v>
      </c>
    </row>
    <row r="13" spans="1:8" s="1" customFormat="1" ht="14.85" customHeight="1" x14ac:dyDescent="0.2">
      <c r="A13" s="12" t="s">
        <v>120</v>
      </c>
      <c r="B13" s="32">
        <v>0.56314520832549897</v>
      </c>
      <c r="C13" s="32">
        <v>0.42696045127489601</v>
      </c>
      <c r="D13" s="32">
        <v>-0.13618475705060301</v>
      </c>
      <c r="E13" s="32">
        <v>0.34540464972580898</v>
      </c>
      <c r="F13" s="32">
        <v>0.283069020183499</v>
      </c>
      <c r="G13" s="32">
        <v>-6.23356295423102E-2</v>
      </c>
    </row>
    <row r="14" spans="1:8" s="1" customFormat="1" ht="14.85" customHeight="1" x14ac:dyDescent="0.2">
      <c r="A14" s="8" t="s">
        <v>121</v>
      </c>
      <c r="B14" s="31">
        <v>4.0558883965563899</v>
      </c>
      <c r="C14" s="31">
        <v>4.31678241978058</v>
      </c>
      <c r="D14" s="31">
        <v>0.26089402322418498</v>
      </c>
      <c r="E14" s="31">
        <v>2.4876758076396501</v>
      </c>
      <c r="F14" s="31">
        <v>2.8619685178426502</v>
      </c>
      <c r="G14" s="31">
        <v>0.37429271020299898</v>
      </c>
    </row>
    <row r="15" spans="1:8" s="1" customFormat="1" ht="14.85" customHeight="1" x14ac:dyDescent="0.2">
      <c r="A15" s="12" t="s">
        <v>122</v>
      </c>
      <c r="B15" s="32">
        <v>0.240272486684625</v>
      </c>
      <c r="C15" s="32">
        <v>0.247753747326031</v>
      </c>
      <c r="D15" s="32">
        <v>7.4812606414058798E-3</v>
      </c>
      <c r="E15" s="32">
        <v>0.14737093182205199</v>
      </c>
      <c r="F15" s="32">
        <v>0.16425739267643799</v>
      </c>
      <c r="G15" s="32">
        <v>1.6886460854386599E-2</v>
      </c>
    </row>
    <row r="16" spans="1:8" s="1" customFormat="1" ht="14.85" customHeight="1" x14ac:dyDescent="0.2">
      <c r="A16" s="8" t="s">
        <v>123</v>
      </c>
      <c r="B16" s="31">
        <v>3.2263145347872002</v>
      </c>
      <c r="C16" s="31">
        <v>2.9135266773677699</v>
      </c>
      <c r="D16" s="31">
        <v>-0.312787857419425</v>
      </c>
      <c r="E16" s="31">
        <v>1.97885736275206</v>
      </c>
      <c r="F16" s="31">
        <v>1.9316288882924799</v>
      </c>
      <c r="G16" s="31">
        <v>-4.7228474459588499E-2</v>
      </c>
    </row>
    <row r="17" spans="1:7" s="1" customFormat="1" ht="14.85" customHeight="1" x14ac:dyDescent="0.2">
      <c r="A17" s="12" t="s">
        <v>124</v>
      </c>
      <c r="B17" s="32">
        <v>0.36434965244144502</v>
      </c>
      <c r="C17" s="32">
        <v>0.54051496088052498</v>
      </c>
      <c r="D17" s="32">
        <v>0.17616530843907999</v>
      </c>
      <c r="E17" s="32">
        <v>0.22347355925031201</v>
      </c>
      <c r="F17" s="32">
        <v>0.35835412838380798</v>
      </c>
      <c r="G17" s="32">
        <v>0.134880569133496</v>
      </c>
    </row>
    <row r="18" spans="1:7" s="1" customFormat="1" ht="14.85" customHeight="1" x14ac:dyDescent="0.2">
      <c r="A18" s="8" t="s">
        <v>125</v>
      </c>
      <c r="B18" s="31">
        <v>3.2887917350033198</v>
      </c>
      <c r="C18" s="31">
        <v>3.0036483219245098</v>
      </c>
      <c r="D18" s="31">
        <v>-0.28514341307880903</v>
      </c>
      <c r="E18" s="31">
        <v>2.01717770204904</v>
      </c>
      <c r="F18" s="31">
        <v>1.99137832303714</v>
      </c>
      <c r="G18" s="31">
        <v>-2.5799379011900301E-2</v>
      </c>
    </row>
    <row r="19" spans="1:7" s="1" customFormat="1" ht="14.85" customHeight="1" x14ac:dyDescent="0.2">
      <c r="A19" s="12" t="s">
        <v>126</v>
      </c>
      <c r="B19" s="32">
        <v>8.3879635606409306E-2</v>
      </c>
      <c r="C19" s="32">
        <v>0.108877934861051</v>
      </c>
      <c r="D19" s="32">
        <v>2.4998299254642101E-2</v>
      </c>
      <c r="E19" s="32">
        <v>5.1447505416780899E-2</v>
      </c>
      <c r="F19" s="32">
        <v>7.2184602224146896E-2</v>
      </c>
      <c r="G19" s="32">
        <v>2.0737096807366101E-2</v>
      </c>
    </row>
    <row r="20" spans="1:7" s="1" customFormat="1" ht="14.85" customHeight="1" x14ac:dyDescent="0.2">
      <c r="A20" s="8" t="s">
        <v>127</v>
      </c>
      <c r="B20" s="31">
        <v>1.53703881028474E-3</v>
      </c>
      <c r="C20" s="31">
        <v>1.4018228358680901E-3</v>
      </c>
      <c r="D20" s="31">
        <v>-1.35215974416646E-4</v>
      </c>
      <c r="E20" s="31">
        <v>9.4274148839869701E-4</v>
      </c>
      <c r="F20" s="31">
        <v>9.2938963183864095E-4</v>
      </c>
      <c r="G20" s="31">
        <v>-1.3351856560056101E-5</v>
      </c>
    </row>
    <row r="21" spans="1:7" s="1" customFormat="1" ht="14.85" customHeight="1" x14ac:dyDescent="0.2">
      <c r="A21" s="12" t="s">
        <v>128</v>
      </c>
      <c r="B21" s="32">
        <v>0.54634585674549696</v>
      </c>
      <c r="C21" s="32">
        <v>0.82850337585860301</v>
      </c>
      <c r="D21" s="32">
        <v>0.28215751911310599</v>
      </c>
      <c r="E21" s="32">
        <v>0.33510078126998899</v>
      </c>
      <c r="F21" s="32">
        <v>0.54928656301241197</v>
      </c>
      <c r="G21" s="32">
        <v>0.214185781742423</v>
      </c>
    </row>
    <row r="22" spans="1:7" s="1" customFormat="1" ht="14.85" customHeight="1" x14ac:dyDescent="0.2">
      <c r="A22" s="8" t="s">
        <v>234</v>
      </c>
      <c r="B22" s="31">
        <v>0.10503565686591899</v>
      </c>
      <c r="C22" s="31">
        <v>8.9721064519398194E-2</v>
      </c>
      <c r="D22" s="31">
        <v>-1.53145923465213E-2</v>
      </c>
      <c r="E22" s="31">
        <v>6.4423533632418595E-2</v>
      </c>
      <c r="F22" s="31">
        <v>5.9483855583089301E-2</v>
      </c>
      <c r="G22" s="31">
        <v>-4.9396780493293404E-3</v>
      </c>
    </row>
    <row r="23" spans="1:7" s="1" customFormat="1" ht="14.85" customHeight="1" x14ac:dyDescent="0.2">
      <c r="A23" s="12" t="s">
        <v>129</v>
      </c>
      <c r="B23" s="32">
        <v>1.41551024449035</v>
      </c>
      <c r="C23" s="32">
        <v>1.41472303772777</v>
      </c>
      <c r="D23" s="32">
        <v>-7.8720676257339195E-4</v>
      </c>
      <c r="E23" s="32">
        <v>0.86820204265838896</v>
      </c>
      <c r="F23" s="32">
        <v>0.93794229166857301</v>
      </c>
      <c r="G23" s="32">
        <v>6.9740249010183705E-2</v>
      </c>
    </row>
    <row r="24" spans="1:7" s="1" customFormat="1" ht="14.85" customHeight="1" x14ac:dyDescent="0.2">
      <c r="A24" s="8" t="s">
        <v>130</v>
      </c>
      <c r="B24" s="31">
        <v>29.025000680785102</v>
      </c>
      <c r="C24" s="31">
        <v>31.0522531260501</v>
      </c>
      <c r="D24" s="31">
        <v>2.02725244526505</v>
      </c>
      <c r="E24" s="31">
        <v>17.802460262865701</v>
      </c>
      <c r="F24" s="31">
        <v>20.587224977476101</v>
      </c>
      <c r="G24" s="31">
        <v>2.78476471461037</v>
      </c>
    </row>
    <row r="25" spans="1:7" s="1" customFormat="1" ht="14.85" customHeight="1" x14ac:dyDescent="0.2">
      <c r="A25" s="12" t="s">
        <v>131</v>
      </c>
      <c r="B25" s="32">
        <v>1.1447316779163501</v>
      </c>
      <c r="C25" s="32">
        <v>0.82326936831045705</v>
      </c>
      <c r="D25" s="32">
        <v>-0.32146230960589101</v>
      </c>
      <c r="E25" s="32">
        <v>0.70212023186068595</v>
      </c>
      <c r="F25" s="32">
        <v>0.54581648660635895</v>
      </c>
      <c r="G25" s="32">
        <v>-0.156303745254327</v>
      </c>
    </row>
    <row r="26" spans="1:7" s="1" customFormat="1" ht="14.85" customHeight="1" x14ac:dyDescent="0.2">
      <c r="A26" s="8" t="s">
        <v>132</v>
      </c>
      <c r="B26" s="31">
        <v>0.16480514482265499</v>
      </c>
      <c r="C26" s="31">
        <v>0.166298173653809</v>
      </c>
      <c r="D26" s="31">
        <v>1.4930288311546299E-3</v>
      </c>
      <c r="E26" s="31">
        <v>0.10108309984514301</v>
      </c>
      <c r="F26" s="31">
        <v>0.110253446036811</v>
      </c>
      <c r="G26" s="31">
        <v>9.1703461916678997E-3</v>
      </c>
    </row>
    <row r="27" spans="1:7" s="1" customFormat="1" ht="14.85" customHeight="1" x14ac:dyDescent="0.2">
      <c r="A27" s="12" t="s">
        <v>133</v>
      </c>
      <c r="B27" s="32">
        <v>9.4282311510054895E-2</v>
      </c>
      <c r="C27" s="32">
        <v>0.110896296943348</v>
      </c>
      <c r="D27" s="32">
        <v>1.6613985433292799E-2</v>
      </c>
      <c r="E27" s="32">
        <v>5.7827978114744397E-2</v>
      </c>
      <c r="F27" s="32">
        <v>7.3522749060241796E-2</v>
      </c>
      <c r="G27" s="32">
        <v>1.5694770945497399E-2</v>
      </c>
    </row>
    <row r="28" spans="1:7" s="1" customFormat="1" ht="14.85" customHeight="1" x14ac:dyDescent="0.2">
      <c r="A28" s="8" t="s">
        <v>134</v>
      </c>
      <c r="B28" s="31">
        <v>0.20392803579309701</v>
      </c>
      <c r="C28" s="31">
        <v>0.22362732335623201</v>
      </c>
      <c r="D28" s="31">
        <v>1.9699287563134799E-2</v>
      </c>
      <c r="E28" s="31">
        <v>0.12507909280065099</v>
      </c>
      <c r="F28" s="31">
        <v>0.14826189901122899</v>
      </c>
      <c r="G28" s="31">
        <v>2.31828062105774E-2</v>
      </c>
    </row>
    <row r="29" spans="1:7" s="1" customFormat="1" ht="14.85" customHeight="1" x14ac:dyDescent="0.2">
      <c r="A29" s="12" t="s">
        <v>135</v>
      </c>
      <c r="B29" s="32">
        <v>16.601116526442201</v>
      </c>
      <c r="C29" s="32">
        <v>15.682248530643401</v>
      </c>
      <c r="D29" s="32">
        <v>-0.91886799579878098</v>
      </c>
      <c r="E29" s="32">
        <v>10.182281148983501</v>
      </c>
      <c r="F29" s="32">
        <v>10.397119247434</v>
      </c>
      <c r="G29" s="32">
        <v>0.21483809845056401</v>
      </c>
    </row>
    <row r="30" spans="1:7" s="1" customFormat="1" ht="14.85" customHeight="1" x14ac:dyDescent="0.2">
      <c r="A30" s="8" t="s">
        <v>136</v>
      </c>
      <c r="B30" s="31">
        <v>0.276810466441753</v>
      </c>
      <c r="C30" s="31">
        <v>0.27052929482169102</v>
      </c>
      <c r="D30" s="31">
        <v>-6.2811716200615198E-3</v>
      </c>
      <c r="E30" s="31">
        <v>0.16978147161377899</v>
      </c>
      <c r="F30" s="31">
        <v>0.17935727346045099</v>
      </c>
      <c r="G30" s="31">
        <v>9.5758018466718907E-3</v>
      </c>
    </row>
    <row r="31" spans="1:7" s="1" customFormat="1" ht="14.85" customHeight="1" x14ac:dyDescent="0.2">
      <c r="A31" s="12" t="s">
        <v>137</v>
      </c>
      <c r="B31" s="32">
        <v>16.309506067819601</v>
      </c>
      <c r="C31" s="32">
        <v>16.8590509613927</v>
      </c>
      <c r="D31" s="32">
        <v>0.54954489357304803</v>
      </c>
      <c r="E31" s="32">
        <v>10.0034221143547</v>
      </c>
      <c r="F31" s="32">
        <v>11.1773233858433</v>
      </c>
      <c r="G31" s="32">
        <v>1.1739012714885699</v>
      </c>
    </row>
    <row r="32" spans="1:7" s="1" customFormat="1" ht="14.85" customHeight="1" x14ac:dyDescent="0.2">
      <c r="A32" s="8" t="s">
        <v>138</v>
      </c>
      <c r="B32" s="31">
        <v>1.56946792465258</v>
      </c>
      <c r="C32" s="31">
        <v>1.4763014678319499</v>
      </c>
      <c r="D32" s="31">
        <v>-9.3166456820624299E-2</v>
      </c>
      <c r="E32" s="31">
        <v>0.96263185898792203</v>
      </c>
      <c r="F32" s="31">
        <v>0.97876796023337798</v>
      </c>
      <c r="G32" s="31">
        <v>1.6136101245455201E-2</v>
      </c>
    </row>
    <row r="33" spans="1:7" s="1" customFormat="1" ht="14.85" customHeight="1" x14ac:dyDescent="0.2">
      <c r="A33" s="12" t="s">
        <v>139</v>
      </c>
      <c r="B33" s="32">
        <v>0.94425990569060803</v>
      </c>
      <c r="C33" s="32">
        <v>0.86691256250662196</v>
      </c>
      <c r="D33" s="32">
        <v>-7.7347343183985201E-2</v>
      </c>
      <c r="E33" s="32">
        <v>0.57916103547252995</v>
      </c>
      <c r="F33" s="32">
        <v>0.57475133568171899</v>
      </c>
      <c r="G33" s="32">
        <v>-4.40969979081133E-3</v>
      </c>
    </row>
    <row r="34" spans="1:7" s="1" customFormat="1" ht="14.85" customHeight="1" x14ac:dyDescent="0.2">
      <c r="A34" s="8" t="s">
        <v>140</v>
      </c>
      <c r="B34" s="31">
        <v>6.7284462023351104</v>
      </c>
      <c r="C34" s="31">
        <v>6.1848479389569997</v>
      </c>
      <c r="D34" s="31">
        <v>-0.54359826337811501</v>
      </c>
      <c r="E34" s="31">
        <v>4.1268869367227401</v>
      </c>
      <c r="F34" s="31">
        <v>4.1004707598486396</v>
      </c>
      <c r="G34" s="31">
        <v>-2.64161768741028E-2</v>
      </c>
    </row>
    <row r="35" spans="1:7" s="1" customFormat="1" ht="14.85" customHeight="1" x14ac:dyDescent="0.2">
      <c r="A35" s="12" t="s">
        <v>141</v>
      </c>
      <c r="B35" s="32">
        <v>2.1257997799952202</v>
      </c>
      <c r="C35" s="32">
        <v>2.11281537850402</v>
      </c>
      <c r="D35" s="32">
        <v>-1.2984401491201E-2</v>
      </c>
      <c r="E35" s="32">
        <v>1.30385754427311</v>
      </c>
      <c r="F35" s="32">
        <v>1.4007680974571</v>
      </c>
      <c r="G35" s="32">
        <v>9.6910553183997106E-2</v>
      </c>
    </row>
    <row r="36" spans="1:7" s="1" customFormat="1" ht="14.85" customHeight="1" x14ac:dyDescent="0.2">
      <c r="A36" s="8" t="s">
        <v>142</v>
      </c>
      <c r="B36" s="31">
        <v>0.35772427365182402</v>
      </c>
      <c r="C36" s="31">
        <v>0.459505586398058</v>
      </c>
      <c r="D36" s="31">
        <v>0.101781312746234</v>
      </c>
      <c r="E36" s="31">
        <v>0.21940988862629199</v>
      </c>
      <c r="F36" s="31">
        <v>0.304646005788476</v>
      </c>
      <c r="G36" s="31">
        <v>8.5236117162184502E-2</v>
      </c>
    </row>
    <row r="37" spans="1:7" s="1" customFormat="1" ht="19.149999999999999" customHeight="1" x14ac:dyDescent="0.15">
      <c r="A37" s="19" t="s">
        <v>56</v>
      </c>
      <c r="B37" s="33">
        <v>100</v>
      </c>
      <c r="C37" s="33">
        <v>100</v>
      </c>
      <c r="D37" s="33">
        <v>0</v>
      </c>
      <c r="E37" s="33">
        <v>61.3349176410224</v>
      </c>
      <c r="F37" s="33">
        <v>66.298651160373296</v>
      </c>
      <c r="G37" s="33">
        <v>4.9637335193508996</v>
      </c>
    </row>
    <row r="38" spans="1:7" s="1" customFormat="1" ht="28.7" customHeight="1" x14ac:dyDescent="0.15"/>
  </sheetData>
  <mergeCells count="10">
    <mergeCell ref="A1:H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sqref="A1:F1"/>
    </sheetView>
  </sheetViews>
  <sheetFormatPr defaultRowHeight="12.75" x14ac:dyDescent="0.2"/>
  <cols>
    <col min="1" max="1" width="42" customWidth="1"/>
    <col min="2" max="6" width="15" customWidth="1"/>
    <col min="7" max="7" width="4.7109375" customWidth="1"/>
  </cols>
  <sheetData>
    <row r="1" spans="1:6" s="1" customFormat="1" ht="16.5" customHeight="1" x14ac:dyDescent="0.15">
      <c r="A1" s="119" t="s">
        <v>174</v>
      </c>
      <c r="B1" s="119"/>
      <c r="C1" s="119"/>
      <c r="D1" s="119"/>
      <c r="E1" s="119"/>
      <c r="F1" s="119"/>
    </row>
    <row r="2" spans="1:6" s="1" customFormat="1" ht="16.5" customHeight="1" x14ac:dyDescent="0.15">
      <c r="A2" s="120" t="s">
        <v>175</v>
      </c>
      <c r="B2" s="120"/>
      <c r="C2" s="120"/>
      <c r="D2" s="120"/>
      <c r="E2" s="120"/>
      <c r="F2" s="120"/>
    </row>
    <row r="3" spans="1:6" s="1" customFormat="1" ht="14.45" customHeight="1" x14ac:dyDescent="0.15"/>
    <row r="4" spans="1:6" s="1" customFormat="1" ht="27.2" customHeight="1" x14ac:dyDescent="0.15">
      <c r="A4" s="124" t="s">
        <v>6</v>
      </c>
      <c r="B4" s="130" t="s">
        <v>95</v>
      </c>
      <c r="C4" s="130"/>
      <c r="D4" s="130"/>
      <c r="E4" s="130" t="s">
        <v>96</v>
      </c>
      <c r="F4" s="130"/>
    </row>
    <row r="5" spans="1:6" s="1" customFormat="1" ht="27.2" customHeight="1" x14ac:dyDescent="0.15">
      <c r="A5" s="124"/>
      <c r="B5" s="7" t="s">
        <v>97</v>
      </c>
      <c r="C5" s="7" t="s">
        <v>98</v>
      </c>
      <c r="D5" s="7" t="s">
        <v>62</v>
      </c>
      <c r="E5" s="7" t="s">
        <v>97</v>
      </c>
      <c r="F5" s="7" t="s">
        <v>98</v>
      </c>
    </row>
    <row r="6" spans="1:6" s="1" customFormat="1" ht="22.9" customHeight="1" x14ac:dyDescent="0.15">
      <c r="A6" s="125" t="s">
        <v>18</v>
      </c>
      <c r="B6" s="125"/>
      <c r="C6" s="125"/>
      <c r="D6" s="125"/>
      <c r="E6" s="125"/>
      <c r="F6" s="125"/>
    </row>
    <row r="7" spans="1:6" s="1" customFormat="1" ht="14.85" customHeight="1" x14ac:dyDescent="0.2">
      <c r="A7" s="8" t="s">
        <v>115</v>
      </c>
      <c r="B7" s="25">
        <v>94500</v>
      </c>
      <c r="C7" s="25">
        <v>94500</v>
      </c>
      <c r="D7" s="26">
        <v>0</v>
      </c>
      <c r="E7" s="26">
        <v>100</v>
      </c>
      <c r="F7" s="26">
        <v>100</v>
      </c>
    </row>
    <row r="8" spans="1:6" s="1" customFormat="1" ht="14.85" customHeight="1" x14ac:dyDescent="0.2">
      <c r="A8" s="12" t="s">
        <v>116</v>
      </c>
      <c r="B8" s="27">
        <v>457110</v>
      </c>
      <c r="C8" s="27">
        <v>457110</v>
      </c>
      <c r="D8" s="28">
        <v>0</v>
      </c>
      <c r="E8" s="28">
        <v>100</v>
      </c>
      <c r="F8" s="28">
        <v>100</v>
      </c>
    </row>
    <row r="9" spans="1:6" s="1" customFormat="1" ht="14.85" customHeight="1" x14ac:dyDescent="0.2">
      <c r="A9" s="8" t="s">
        <v>117</v>
      </c>
      <c r="B9" s="25">
        <v>219851.96040000001</v>
      </c>
      <c r="C9" s="25">
        <v>219851.96040000001</v>
      </c>
      <c r="D9" s="26">
        <v>0</v>
      </c>
      <c r="E9" s="26">
        <v>100</v>
      </c>
      <c r="F9" s="26">
        <v>100</v>
      </c>
    </row>
    <row r="10" spans="1:6" s="1" customFormat="1" ht="14.85" customHeight="1" x14ac:dyDescent="0.2">
      <c r="A10" s="12" t="s">
        <v>118</v>
      </c>
      <c r="B10" s="27">
        <v>78000</v>
      </c>
      <c r="C10" s="27">
        <v>128000</v>
      </c>
      <c r="D10" s="28">
        <v>64.102564102564102</v>
      </c>
      <c r="E10" s="28">
        <v>100</v>
      </c>
      <c r="F10" s="28">
        <v>100</v>
      </c>
    </row>
    <row r="11" spans="1:6" s="1" customFormat="1" ht="14.85" customHeight="1" x14ac:dyDescent="0.2">
      <c r="A11" s="8" t="s">
        <v>119</v>
      </c>
      <c r="B11" s="25">
        <v>27877.5</v>
      </c>
      <c r="C11" s="25">
        <v>27877.5</v>
      </c>
      <c r="D11" s="26">
        <v>0</v>
      </c>
      <c r="E11" s="26">
        <v>100</v>
      </c>
      <c r="F11" s="26">
        <v>100</v>
      </c>
    </row>
    <row r="12" spans="1:6" s="1" customFormat="1" ht="14.85" customHeight="1" x14ac:dyDescent="0.2">
      <c r="A12" s="12" t="s">
        <v>120</v>
      </c>
      <c r="B12" s="27">
        <v>17400</v>
      </c>
      <c r="C12" s="27">
        <v>19616.64</v>
      </c>
      <c r="D12" s="28">
        <v>12.739310344827601</v>
      </c>
      <c r="E12" s="28">
        <v>100</v>
      </c>
      <c r="F12" s="28">
        <v>100</v>
      </c>
    </row>
    <row r="13" spans="1:6" s="1" customFormat="1" ht="14.85" customHeight="1" x14ac:dyDescent="0.2">
      <c r="A13" s="8" t="s">
        <v>121</v>
      </c>
      <c r="B13" s="25">
        <v>236509</v>
      </c>
      <c r="C13" s="25">
        <v>236509</v>
      </c>
      <c r="D13" s="26">
        <v>0</v>
      </c>
      <c r="E13" s="26">
        <v>100</v>
      </c>
      <c r="F13" s="26">
        <v>100</v>
      </c>
    </row>
    <row r="14" spans="1:6" s="1" customFormat="1" ht="14.85" customHeight="1" x14ac:dyDescent="0.2">
      <c r="A14" s="12" t="s">
        <v>122</v>
      </c>
      <c r="B14" s="27">
        <v>35000</v>
      </c>
      <c r="C14" s="27">
        <v>35000</v>
      </c>
      <c r="D14" s="28">
        <v>0</v>
      </c>
      <c r="E14" s="28">
        <v>100</v>
      </c>
      <c r="F14" s="28">
        <v>100</v>
      </c>
    </row>
    <row r="15" spans="1:6" s="1" customFormat="1" ht="14.85" customHeight="1" x14ac:dyDescent="0.2">
      <c r="A15" s="8" t="s">
        <v>123</v>
      </c>
      <c r="B15" s="25">
        <v>137640.1</v>
      </c>
      <c r="C15" s="25">
        <v>137640.1</v>
      </c>
      <c r="D15" s="26">
        <v>0</v>
      </c>
      <c r="E15" s="26">
        <v>100</v>
      </c>
      <c r="F15" s="26">
        <v>100</v>
      </c>
    </row>
    <row r="16" spans="1:6" s="1" customFormat="1" ht="14.85" customHeight="1" x14ac:dyDescent="0.2">
      <c r="A16" s="12" t="s">
        <v>124</v>
      </c>
      <c r="B16" s="27">
        <v>135938.9</v>
      </c>
      <c r="C16" s="27">
        <v>135938.9</v>
      </c>
      <c r="D16" s="28">
        <v>0</v>
      </c>
      <c r="E16" s="28">
        <v>100</v>
      </c>
      <c r="F16" s="28">
        <v>100</v>
      </c>
    </row>
    <row r="17" spans="1:6" s="1" customFormat="1" ht="14.85" customHeight="1" x14ac:dyDescent="0.2">
      <c r="A17" s="8" t="s">
        <v>125</v>
      </c>
      <c r="B17" s="25">
        <v>111355.705</v>
      </c>
      <c r="C17" s="25">
        <v>111355.705</v>
      </c>
      <c r="D17" s="26">
        <v>0</v>
      </c>
      <c r="E17" s="26">
        <v>100</v>
      </c>
      <c r="F17" s="26">
        <v>100</v>
      </c>
    </row>
    <row r="18" spans="1:6" s="1" customFormat="1" ht="14.85" customHeight="1" x14ac:dyDescent="0.2">
      <c r="A18" s="12" t="s">
        <v>126</v>
      </c>
      <c r="B18" s="27">
        <v>39000</v>
      </c>
      <c r="C18" s="27">
        <v>39000</v>
      </c>
      <c r="D18" s="28">
        <v>0</v>
      </c>
      <c r="E18" s="28">
        <v>100</v>
      </c>
      <c r="F18" s="28">
        <v>100</v>
      </c>
    </row>
    <row r="19" spans="1:6" s="1" customFormat="1" ht="14.85" customHeight="1" x14ac:dyDescent="0.2">
      <c r="A19" s="8" t="s">
        <v>127</v>
      </c>
      <c r="B19" s="25">
        <v>41000</v>
      </c>
      <c r="C19" s="25">
        <v>41000</v>
      </c>
      <c r="D19" s="26">
        <v>0</v>
      </c>
      <c r="E19" s="26">
        <v>100</v>
      </c>
      <c r="F19" s="26">
        <v>100</v>
      </c>
    </row>
    <row r="20" spans="1:6" s="1" customFormat="1" ht="14.85" customHeight="1" x14ac:dyDescent="0.2">
      <c r="A20" s="12" t="s">
        <v>128</v>
      </c>
      <c r="B20" s="27">
        <v>25000</v>
      </c>
      <c r="C20" s="27">
        <v>25000</v>
      </c>
      <c r="D20" s="28">
        <v>0</v>
      </c>
      <c r="E20" s="28">
        <v>100</v>
      </c>
      <c r="F20" s="28">
        <v>100</v>
      </c>
    </row>
    <row r="21" spans="1:6" s="1" customFormat="1" ht="14.85" customHeight="1" x14ac:dyDescent="0.2">
      <c r="A21" s="8" t="s">
        <v>234</v>
      </c>
      <c r="B21" s="25">
        <v>40000</v>
      </c>
      <c r="C21" s="25">
        <v>40000</v>
      </c>
      <c r="D21" s="26">
        <v>0</v>
      </c>
      <c r="E21" s="26">
        <v>100</v>
      </c>
      <c r="F21" s="26">
        <v>100</v>
      </c>
    </row>
    <row r="22" spans="1:6" s="1" customFormat="1" ht="14.85" customHeight="1" x14ac:dyDescent="0.2">
      <c r="A22" s="12" t="s">
        <v>129</v>
      </c>
      <c r="B22" s="27">
        <v>169180</v>
      </c>
      <c r="C22" s="27">
        <v>247120</v>
      </c>
      <c r="D22" s="28">
        <v>46.069275328053003</v>
      </c>
      <c r="E22" s="28">
        <v>100</v>
      </c>
      <c r="F22" s="28">
        <v>100</v>
      </c>
    </row>
    <row r="23" spans="1:6" s="1" customFormat="1" ht="14.85" customHeight="1" x14ac:dyDescent="0.2">
      <c r="A23" s="8" t="s">
        <v>130</v>
      </c>
      <c r="B23" s="25">
        <v>86352.3</v>
      </c>
      <c r="C23" s="25">
        <v>86352.3</v>
      </c>
      <c r="D23" s="26">
        <v>0</v>
      </c>
      <c r="E23" s="26">
        <v>100</v>
      </c>
      <c r="F23" s="26">
        <v>100</v>
      </c>
    </row>
    <row r="24" spans="1:6" s="1" customFormat="1" ht="14.85" customHeight="1" x14ac:dyDescent="0.2">
      <c r="A24" s="12" t="s">
        <v>131</v>
      </c>
      <c r="B24" s="27">
        <v>324900</v>
      </c>
      <c r="C24" s="27">
        <v>324900</v>
      </c>
      <c r="D24" s="28">
        <v>0</v>
      </c>
      <c r="E24" s="28">
        <v>100</v>
      </c>
      <c r="F24" s="28">
        <v>100</v>
      </c>
    </row>
    <row r="25" spans="1:6" s="1" customFormat="1" ht="14.85" customHeight="1" x14ac:dyDescent="0.2">
      <c r="A25" s="8" t="s">
        <v>132</v>
      </c>
      <c r="B25" s="25">
        <v>19000</v>
      </c>
      <c r="C25" s="25">
        <v>19000</v>
      </c>
      <c r="D25" s="26">
        <v>0</v>
      </c>
      <c r="E25" s="26">
        <v>100</v>
      </c>
      <c r="F25" s="26">
        <v>100</v>
      </c>
    </row>
    <row r="26" spans="1:6" s="1" customFormat="1" ht="14.85" customHeight="1" x14ac:dyDescent="0.2">
      <c r="A26" s="12" t="s">
        <v>133</v>
      </c>
      <c r="B26" s="27">
        <v>27000</v>
      </c>
      <c r="C26" s="27">
        <v>27000</v>
      </c>
      <c r="D26" s="28">
        <v>0</v>
      </c>
      <c r="E26" s="28">
        <v>100</v>
      </c>
      <c r="F26" s="28">
        <v>100</v>
      </c>
    </row>
    <row r="27" spans="1:6" s="1" customFormat="1" ht="14.85" customHeight="1" x14ac:dyDescent="0.2">
      <c r="A27" s="8" t="s">
        <v>134</v>
      </c>
      <c r="B27" s="25">
        <v>43950</v>
      </c>
      <c r="C27" s="25">
        <v>44850</v>
      </c>
      <c r="D27" s="26">
        <v>2.0477815699658799</v>
      </c>
      <c r="E27" s="26">
        <v>100</v>
      </c>
      <c r="F27" s="26">
        <v>100</v>
      </c>
    </row>
    <row r="28" spans="1:6" s="1" customFormat="1" ht="14.85" customHeight="1" x14ac:dyDescent="0.2">
      <c r="A28" s="12" t="s">
        <v>135</v>
      </c>
      <c r="B28" s="27">
        <v>196580.9</v>
      </c>
      <c r="C28" s="27">
        <v>196580.9</v>
      </c>
      <c r="D28" s="28">
        <v>0</v>
      </c>
      <c r="E28" s="28">
        <v>100</v>
      </c>
      <c r="F28" s="28">
        <v>100</v>
      </c>
    </row>
    <row r="29" spans="1:6" s="1" customFormat="1" ht="14.85" customHeight="1" x14ac:dyDescent="0.2">
      <c r="A29" s="8" t="s">
        <v>136</v>
      </c>
      <c r="B29" s="25">
        <v>37800</v>
      </c>
      <c r="C29" s="25">
        <v>37800</v>
      </c>
      <c r="D29" s="26">
        <v>0</v>
      </c>
      <c r="E29" s="26">
        <v>100</v>
      </c>
      <c r="F29" s="26">
        <v>100</v>
      </c>
    </row>
    <row r="30" spans="1:6" s="1" customFormat="1" ht="14.85" customHeight="1" x14ac:dyDescent="0.2">
      <c r="A30" s="12" t="s">
        <v>137</v>
      </c>
      <c r="B30" s="27">
        <v>187938.58</v>
      </c>
      <c r="C30" s="27">
        <v>187938.58</v>
      </c>
      <c r="D30" s="28">
        <v>0</v>
      </c>
      <c r="E30" s="28">
        <v>100</v>
      </c>
      <c r="F30" s="28">
        <v>100</v>
      </c>
    </row>
    <row r="31" spans="1:6" s="1" customFormat="1" ht="14.85" customHeight="1" x14ac:dyDescent="0.2">
      <c r="A31" s="8" t="s">
        <v>138</v>
      </c>
      <c r="B31" s="25">
        <v>27821.603999999999</v>
      </c>
      <c r="C31" s="25">
        <v>27821.603999999999</v>
      </c>
      <c r="D31" s="26">
        <v>0</v>
      </c>
      <c r="E31" s="26">
        <v>100</v>
      </c>
      <c r="F31" s="26">
        <v>100</v>
      </c>
    </row>
    <row r="32" spans="1:6" s="1" customFormat="1" ht="14.85" customHeight="1" x14ac:dyDescent="0.2">
      <c r="A32" s="12" t="s">
        <v>139</v>
      </c>
      <c r="B32" s="27">
        <v>166841</v>
      </c>
      <c r="C32" s="27">
        <v>166841</v>
      </c>
      <c r="D32" s="28">
        <v>0</v>
      </c>
      <c r="E32" s="28">
        <v>100</v>
      </c>
      <c r="F32" s="28">
        <v>100</v>
      </c>
    </row>
    <row r="33" spans="1:6" s="1" customFormat="1" ht="14.85" customHeight="1" x14ac:dyDescent="0.2">
      <c r="A33" s="8" t="s">
        <v>140</v>
      </c>
      <c r="B33" s="25">
        <v>141730.747</v>
      </c>
      <c r="C33" s="25">
        <v>141730.747</v>
      </c>
      <c r="D33" s="26">
        <v>0</v>
      </c>
      <c r="E33" s="26">
        <v>100</v>
      </c>
      <c r="F33" s="26">
        <v>100</v>
      </c>
    </row>
    <row r="34" spans="1:6" s="1" customFormat="1" ht="14.85" customHeight="1" x14ac:dyDescent="0.2">
      <c r="A34" s="12" t="s">
        <v>141</v>
      </c>
      <c r="B34" s="27">
        <v>123630.876</v>
      </c>
      <c r="C34" s="27">
        <v>123630.876</v>
      </c>
      <c r="D34" s="28">
        <v>0</v>
      </c>
      <c r="E34" s="28">
        <v>100</v>
      </c>
      <c r="F34" s="28">
        <v>100</v>
      </c>
    </row>
    <row r="35" spans="1:6" s="1" customFormat="1" ht="14.85" customHeight="1" x14ac:dyDescent="0.2">
      <c r="A35" s="8" t="s">
        <v>142</v>
      </c>
      <c r="B35" s="25">
        <v>21950</v>
      </c>
      <c r="C35" s="25">
        <v>21950</v>
      </c>
      <c r="D35" s="26">
        <v>0</v>
      </c>
      <c r="E35" s="26">
        <v>100</v>
      </c>
      <c r="F35" s="26">
        <v>100</v>
      </c>
    </row>
    <row r="36" spans="1:6" s="1" customFormat="1" ht="19.149999999999999" customHeight="1" x14ac:dyDescent="0.15">
      <c r="A36" s="19" t="s">
        <v>56</v>
      </c>
      <c r="B36" s="29">
        <v>3270859.1724</v>
      </c>
      <c r="C36" s="29">
        <v>3401915.8124000002</v>
      </c>
      <c r="D36" s="30">
        <v>4.0067955571390899</v>
      </c>
      <c r="E36" s="30">
        <v>100</v>
      </c>
      <c r="F36" s="30">
        <v>100</v>
      </c>
    </row>
    <row r="37" spans="1:6" s="1" customFormat="1" ht="28.7" customHeight="1" x14ac:dyDescent="0.15"/>
  </sheetData>
  <mergeCells count="6">
    <mergeCell ref="A1:F1"/>
    <mergeCell ref="A2:F2"/>
    <mergeCell ref="A4:A5"/>
    <mergeCell ref="A6:F6"/>
    <mergeCell ref="B4:D4"/>
    <mergeCell ref="E4:F4"/>
  </mergeCells>
  <pageMargins left="0.7" right="0.7" top="0.75" bottom="0.75" header="0.3" footer="0.3"/>
  <pageSetup paperSize="8" orientation="landscape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F1"/>
    </sheetView>
  </sheetViews>
  <sheetFormatPr defaultRowHeight="12.75" x14ac:dyDescent="0.2"/>
  <cols>
    <col min="1" max="1" width="35.42578125" customWidth="1"/>
    <col min="2" max="5" width="24" customWidth="1"/>
    <col min="6" max="7" width="0.140625" customWidth="1"/>
    <col min="8" max="8" width="4.7109375" customWidth="1"/>
  </cols>
  <sheetData>
    <row r="1" spans="1:7" s="37" customFormat="1" ht="16.5" customHeight="1" x14ac:dyDescent="0.2">
      <c r="A1" s="119" t="s">
        <v>180</v>
      </c>
      <c r="B1" s="119"/>
      <c r="C1" s="119"/>
      <c r="D1" s="119"/>
      <c r="E1" s="119"/>
      <c r="F1" s="119"/>
    </row>
    <row r="2" spans="1:7" s="37" customFormat="1" ht="16.5" customHeight="1" x14ac:dyDescent="0.2">
      <c r="A2" s="120" t="s">
        <v>181</v>
      </c>
      <c r="B2" s="120"/>
      <c r="C2" s="120"/>
      <c r="D2" s="120"/>
      <c r="E2" s="120"/>
      <c r="F2" s="120"/>
      <c r="G2" s="120"/>
    </row>
    <row r="3" spans="1:7" s="37" customFormat="1" ht="16.5" customHeight="1" x14ac:dyDescent="0.2">
      <c r="A3" s="121" t="s">
        <v>45</v>
      </c>
      <c r="B3" s="121"/>
      <c r="C3" s="121"/>
      <c r="D3" s="121"/>
      <c r="E3" s="121"/>
      <c r="F3" s="121"/>
    </row>
    <row r="4" spans="1:7" s="37" customFormat="1" ht="76.7" customHeight="1" x14ac:dyDescent="0.2">
      <c r="A4" s="6" t="s">
        <v>6</v>
      </c>
      <c r="B4" s="49" t="s">
        <v>101</v>
      </c>
      <c r="C4" s="49" t="s">
        <v>102</v>
      </c>
      <c r="D4" s="49" t="s">
        <v>103</v>
      </c>
      <c r="E4" s="49" t="s">
        <v>104</v>
      </c>
    </row>
    <row r="5" spans="1:7" s="37" customFormat="1" ht="22.9" customHeight="1" x14ac:dyDescent="0.2">
      <c r="A5" s="125" t="s">
        <v>18</v>
      </c>
      <c r="B5" s="125"/>
      <c r="C5" s="125"/>
      <c r="D5" s="125"/>
      <c r="E5" s="125"/>
    </row>
    <row r="6" spans="1:7" s="37" customFormat="1" ht="13.35" customHeight="1" x14ac:dyDescent="0.2">
      <c r="A6" s="40" t="s">
        <v>116</v>
      </c>
      <c r="B6" s="60">
        <v>457110</v>
      </c>
      <c r="C6" s="25">
        <v>457110</v>
      </c>
      <c r="D6" s="10" t="s">
        <v>106</v>
      </c>
      <c r="E6" s="26">
        <v>100</v>
      </c>
    </row>
    <row r="7" spans="1:7" s="37" customFormat="1" ht="13.35" customHeight="1" x14ac:dyDescent="0.2">
      <c r="A7" s="42" t="s">
        <v>117</v>
      </c>
      <c r="B7" s="61">
        <v>219851.96040000001</v>
      </c>
      <c r="C7" s="44">
        <v>219740.1372</v>
      </c>
      <c r="D7" s="45" t="s">
        <v>106</v>
      </c>
      <c r="E7" s="46">
        <v>99.9491370466761</v>
      </c>
    </row>
    <row r="8" spans="1:7" s="37" customFormat="1" ht="13.35" customHeight="1" x14ac:dyDescent="0.2">
      <c r="A8" s="40" t="s">
        <v>118</v>
      </c>
      <c r="B8" s="60">
        <v>128000</v>
      </c>
      <c r="C8" s="25">
        <v>128000</v>
      </c>
      <c r="D8" s="10" t="s">
        <v>107</v>
      </c>
      <c r="E8" s="26">
        <v>100</v>
      </c>
    </row>
    <row r="9" spans="1:7" s="37" customFormat="1" ht="13.35" customHeight="1" x14ac:dyDescent="0.2">
      <c r="A9" s="42" t="s">
        <v>120</v>
      </c>
      <c r="B9" s="61">
        <v>19616.64</v>
      </c>
      <c r="C9" s="44">
        <v>19616.64</v>
      </c>
      <c r="D9" s="45" t="s">
        <v>176</v>
      </c>
      <c r="E9" s="46">
        <v>100</v>
      </c>
    </row>
    <row r="10" spans="1:7" s="37" customFormat="1" ht="13.35" customHeight="1" x14ac:dyDescent="0.2">
      <c r="A10" s="40" t="s">
        <v>121</v>
      </c>
      <c r="B10" s="60">
        <v>236509</v>
      </c>
      <c r="C10" s="25">
        <v>236509</v>
      </c>
      <c r="D10" s="10" t="s">
        <v>105</v>
      </c>
      <c r="E10" s="26">
        <v>100</v>
      </c>
    </row>
    <row r="11" spans="1:7" s="37" customFormat="1" ht="13.35" customHeight="1" x14ac:dyDescent="0.2">
      <c r="A11" s="42" t="s">
        <v>122</v>
      </c>
      <c r="B11" s="61">
        <v>35000</v>
      </c>
      <c r="C11" s="44">
        <v>35000</v>
      </c>
      <c r="D11" s="45" t="s">
        <v>108</v>
      </c>
      <c r="E11" s="46">
        <v>100</v>
      </c>
    </row>
    <row r="12" spans="1:7" s="37" customFormat="1" ht="13.35" customHeight="1" x14ac:dyDescent="0.2">
      <c r="A12" s="40" t="s">
        <v>123</v>
      </c>
      <c r="B12" s="60">
        <v>137640.1</v>
      </c>
      <c r="C12" s="25">
        <v>137640.1</v>
      </c>
      <c r="D12" s="10" t="s">
        <v>106</v>
      </c>
      <c r="E12" s="26">
        <v>100</v>
      </c>
    </row>
    <row r="13" spans="1:7" s="37" customFormat="1" ht="13.35" customHeight="1" x14ac:dyDescent="0.2">
      <c r="A13" s="42" t="s">
        <v>127</v>
      </c>
      <c r="B13" s="61">
        <v>41000</v>
      </c>
      <c r="C13" s="44">
        <v>1525</v>
      </c>
      <c r="D13" s="45" t="s">
        <v>177</v>
      </c>
      <c r="E13" s="46">
        <v>3.7195121951219501</v>
      </c>
    </row>
    <row r="14" spans="1:7" s="37" customFormat="1" ht="13.35" customHeight="1" x14ac:dyDescent="0.2">
      <c r="A14" s="40" t="s">
        <v>129</v>
      </c>
      <c r="B14" s="60">
        <v>247120</v>
      </c>
      <c r="C14" s="25">
        <v>247120</v>
      </c>
      <c r="D14" s="10" t="s">
        <v>178</v>
      </c>
      <c r="E14" s="26">
        <v>100</v>
      </c>
    </row>
    <row r="15" spans="1:7" s="37" customFormat="1" ht="13.35" customHeight="1" x14ac:dyDescent="0.2">
      <c r="A15" s="42" t="s">
        <v>132</v>
      </c>
      <c r="B15" s="61">
        <v>19000</v>
      </c>
      <c r="C15" s="44">
        <v>14584.8</v>
      </c>
      <c r="D15" s="45" t="s">
        <v>109</v>
      </c>
      <c r="E15" s="46">
        <v>76.762105263157906</v>
      </c>
    </row>
    <row r="16" spans="1:7" s="37" customFormat="1" ht="13.35" customHeight="1" x14ac:dyDescent="0.2">
      <c r="A16" s="40" t="s">
        <v>133</v>
      </c>
      <c r="B16" s="60">
        <v>27000</v>
      </c>
      <c r="C16" s="25">
        <v>13770</v>
      </c>
      <c r="D16" s="10" t="s">
        <v>106</v>
      </c>
      <c r="E16" s="26">
        <v>51</v>
      </c>
    </row>
    <row r="17" spans="1:5" s="37" customFormat="1" ht="13.35" customHeight="1" x14ac:dyDescent="0.2">
      <c r="A17" s="42" t="s">
        <v>134</v>
      </c>
      <c r="B17" s="61">
        <v>44850</v>
      </c>
      <c r="C17" s="44">
        <v>44849.9</v>
      </c>
      <c r="D17" s="45" t="s">
        <v>108</v>
      </c>
      <c r="E17" s="46">
        <v>99.9997770345596</v>
      </c>
    </row>
    <row r="18" spans="1:5" s="37" customFormat="1" ht="13.35" customHeight="1" x14ac:dyDescent="0.2">
      <c r="A18" s="40" t="s">
        <v>135</v>
      </c>
      <c r="B18" s="60">
        <v>196580.9</v>
      </c>
      <c r="C18" s="25">
        <v>196580.9</v>
      </c>
      <c r="D18" s="10" t="s">
        <v>108</v>
      </c>
      <c r="E18" s="26">
        <v>100</v>
      </c>
    </row>
    <row r="19" spans="1:5" s="37" customFormat="1" ht="13.35" customHeight="1" x14ac:dyDescent="0.2">
      <c r="A19" s="133" t="s">
        <v>136</v>
      </c>
      <c r="B19" s="61">
        <v>37800</v>
      </c>
      <c r="C19" s="44">
        <v>18900.004000000001</v>
      </c>
      <c r="D19" s="45" t="s">
        <v>108</v>
      </c>
      <c r="E19" s="46">
        <v>50.000010582010603</v>
      </c>
    </row>
    <row r="20" spans="1:5" s="37" customFormat="1" ht="13.35" customHeight="1" x14ac:dyDescent="0.2">
      <c r="A20" s="133"/>
      <c r="B20" s="61">
        <v>0</v>
      </c>
      <c r="C20" s="44">
        <v>18899.995999999999</v>
      </c>
      <c r="D20" s="45" t="s">
        <v>179</v>
      </c>
      <c r="E20" s="46">
        <v>49.999989417989397</v>
      </c>
    </row>
    <row r="21" spans="1:5" s="37" customFormat="1" ht="13.35" customHeight="1" x14ac:dyDescent="0.2">
      <c r="A21" s="134" t="s">
        <v>137</v>
      </c>
      <c r="B21" s="60">
        <v>187938.58</v>
      </c>
      <c r="C21" s="25">
        <v>142345.60000000001</v>
      </c>
      <c r="D21" s="10" t="s">
        <v>108</v>
      </c>
      <c r="E21" s="26">
        <v>75.740489259842207</v>
      </c>
    </row>
    <row r="22" spans="1:5" s="37" customFormat="1" ht="13.35" customHeight="1" x14ac:dyDescent="0.2">
      <c r="A22" s="134"/>
      <c r="B22" s="60">
        <v>0</v>
      </c>
      <c r="C22" s="25">
        <v>45592.98</v>
      </c>
      <c r="D22" s="10" t="s">
        <v>179</v>
      </c>
      <c r="E22" s="26">
        <v>24.259510740157801</v>
      </c>
    </row>
    <row r="23" spans="1:5" s="37" customFormat="1" ht="13.35" customHeight="1" x14ac:dyDescent="0.2">
      <c r="A23" s="42" t="s">
        <v>140</v>
      </c>
      <c r="B23" s="61">
        <v>141730.747</v>
      </c>
      <c r="C23" s="44">
        <v>141254.37700000001</v>
      </c>
      <c r="D23" s="45" t="s">
        <v>106</v>
      </c>
      <c r="E23" s="46">
        <v>99.663890856371495</v>
      </c>
    </row>
    <row r="24" spans="1:5" s="37" customFormat="1" ht="13.35" customHeight="1" x14ac:dyDescent="0.2">
      <c r="A24" s="40" t="s">
        <v>141</v>
      </c>
      <c r="B24" s="60">
        <v>123630.876</v>
      </c>
      <c r="C24" s="25">
        <v>123630.876</v>
      </c>
      <c r="D24" s="10" t="s">
        <v>106</v>
      </c>
      <c r="E24" s="26">
        <v>100</v>
      </c>
    </row>
    <row r="25" spans="1:5" s="37" customFormat="1" ht="19.149999999999999" customHeight="1" x14ac:dyDescent="0.2">
      <c r="A25" s="19" t="s">
        <v>56</v>
      </c>
      <c r="B25" s="29">
        <v>3401915.8124000002</v>
      </c>
      <c r="C25" s="29">
        <v>2242670.3102000002</v>
      </c>
      <c r="D25" s="62"/>
      <c r="E25" s="48">
        <v>65.9237451445875</v>
      </c>
    </row>
    <row r="26" spans="1:5" s="37" customFormat="1" ht="28.7" customHeight="1" x14ac:dyDescent="0.2"/>
  </sheetData>
  <mergeCells count="6">
    <mergeCell ref="A1:F1"/>
    <mergeCell ref="A19:A20"/>
    <mergeCell ref="A2:G2"/>
    <mergeCell ref="A21:A22"/>
    <mergeCell ref="A3:F3"/>
    <mergeCell ref="A5:E5"/>
  </mergeCells>
  <pageMargins left="0.7" right="0.7" top="0.75" bottom="0.75" header="0.3" footer="0.3"/>
  <pageSetup paperSize="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2.75" x14ac:dyDescent="0.2"/>
  <cols>
    <col min="1" max="1" width="90.5703125" customWidth="1"/>
    <col min="2" max="2" width="4.7109375" customWidth="1"/>
  </cols>
  <sheetData>
    <row r="1" spans="1:1" s="1" customFormat="1" ht="186.2" customHeight="1" x14ac:dyDescent="0.15"/>
    <row r="2" spans="1:1" s="1" customFormat="1" ht="54.95" customHeight="1" x14ac:dyDescent="0.15">
      <c r="A2" s="4" t="s">
        <v>4</v>
      </c>
    </row>
    <row r="3" spans="1:1" s="1" customFormat="1" ht="54.95" customHeight="1" x14ac:dyDescent="0.15">
      <c r="A3" s="5" t="s">
        <v>5</v>
      </c>
    </row>
    <row r="4" spans="1:1" s="1" customFormat="1" ht="28.7" customHeight="1" x14ac:dyDescent="0.15"/>
  </sheetData>
  <pageMargins left="0.7" right="0.7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sqref="A1:I1"/>
    </sheetView>
  </sheetViews>
  <sheetFormatPr defaultRowHeight="12.75" x14ac:dyDescent="0.2"/>
  <cols>
    <col min="1" max="1" width="49.42578125" customWidth="1"/>
    <col min="2" max="3" width="15" customWidth="1"/>
    <col min="4" max="5" width="13.5703125" customWidth="1"/>
    <col min="6" max="9" width="12.140625" customWidth="1"/>
    <col min="10" max="10" width="4.7109375" customWidth="1"/>
  </cols>
  <sheetData>
    <row r="1" spans="1:9" s="1" customFormat="1" ht="16.5" customHeight="1" x14ac:dyDescent="0.15">
      <c r="A1" s="119" t="s">
        <v>43</v>
      </c>
      <c r="B1" s="119"/>
      <c r="C1" s="119"/>
      <c r="D1" s="119"/>
      <c r="E1" s="119"/>
      <c r="F1" s="119"/>
      <c r="G1" s="119"/>
      <c r="H1" s="119"/>
      <c r="I1" s="119"/>
    </row>
    <row r="2" spans="1:9" s="1" customFormat="1" ht="16.5" customHeight="1" x14ac:dyDescent="0.15">
      <c r="A2" s="120" t="s">
        <v>44</v>
      </c>
      <c r="B2" s="120"/>
      <c r="C2" s="120"/>
      <c r="D2" s="120"/>
      <c r="E2" s="120"/>
      <c r="F2" s="120"/>
      <c r="G2" s="120"/>
      <c r="H2" s="120"/>
      <c r="I2" s="120"/>
    </row>
    <row r="3" spans="1:9" s="1" customFormat="1" ht="16.5" customHeight="1" x14ac:dyDescent="0.15">
      <c r="A3" s="121" t="s">
        <v>45</v>
      </c>
      <c r="B3" s="121"/>
      <c r="C3" s="121"/>
      <c r="D3" s="121"/>
      <c r="E3" s="121"/>
      <c r="F3" s="121"/>
      <c r="G3" s="121"/>
      <c r="H3" s="121"/>
      <c r="I3" s="121"/>
    </row>
    <row r="4" spans="1:9" s="1" customFormat="1" ht="27.2" customHeight="1" x14ac:dyDescent="0.15">
      <c r="A4" s="124" t="s">
        <v>6</v>
      </c>
      <c r="B4" s="128" t="s">
        <v>7</v>
      </c>
      <c r="C4" s="128" t="s">
        <v>8</v>
      </c>
      <c r="D4" s="129" t="s">
        <v>9</v>
      </c>
      <c r="E4" s="129"/>
      <c r="F4" s="129" t="s">
        <v>10</v>
      </c>
      <c r="G4" s="129"/>
      <c r="H4" s="129" t="s">
        <v>11</v>
      </c>
      <c r="I4" s="129"/>
    </row>
    <row r="5" spans="1:9" s="1" customFormat="1" ht="64.5" customHeight="1" x14ac:dyDescent="0.15">
      <c r="A5" s="124"/>
      <c r="B5" s="128"/>
      <c r="C5" s="128"/>
      <c r="D5" s="7" t="s">
        <v>12</v>
      </c>
      <c r="E5" s="7" t="s">
        <v>13</v>
      </c>
      <c r="F5" s="7" t="s">
        <v>14</v>
      </c>
      <c r="G5" s="7" t="s">
        <v>15</v>
      </c>
      <c r="H5" s="7" t="s">
        <v>16</v>
      </c>
      <c r="I5" s="7" t="s">
        <v>17</v>
      </c>
    </row>
    <row r="6" spans="1:9" s="1" customFormat="1" ht="22.9" customHeight="1" x14ac:dyDescent="0.15">
      <c r="A6" s="125" t="s">
        <v>18</v>
      </c>
      <c r="B6" s="125"/>
      <c r="C6" s="125"/>
      <c r="D6" s="125"/>
      <c r="E6" s="125"/>
      <c r="F6" s="125"/>
      <c r="G6" s="125"/>
      <c r="H6" s="125"/>
      <c r="I6" s="125"/>
    </row>
    <row r="7" spans="1:9" s="1" customFormat="1" ht="14.85" customHeight="1" x14ac:dyDescent="0.2">
      <c r="A7" s="8" t="s">
        <v>19</v>
      </c>
      <c r="B7" s="9">
        <v>36518</v>
      </c>
      <c r="C7" s="9">
        <v>36656</v>
      </c>
      <c r="D7" s="10"/>
      <c r="E7" s="10" t="s">
        <v>20</v>
      </c>
      <c r="F7" s="10" t="s">
        <v>20</v>
      </c>
      <c r="G7" s="10"/>
      <c r="H7" s="10" t="s">
        <v>20</v>
      </c>
      <c r="I7" s="11"/>
    </row>
    <row r="8" spans="1:9" s="1" customFormat="1" ht="14.85" customHeight="1" x14ac:dyDescent="0.2">
      <c r="A8" s="12" t="s">
        <v>21</v>
      </c>
      <c r="B8" s="13">
        <v>33487</v>
      </c>
      <c r="C8" s="13">
        <v>33855</v>
      </c>
      <c r="D8" s="14"/>
      <c r="E8" s="14" t="s">
        <v>20</v>
      </c>
      <c r="F8" s="14" t="s">
        <v>20</v>
      </c>
      <c r="G8" s="14"/>
      <c r="H8" s="14" t="s">
        <v>20</v>
      </c>
      <c r="I8" s="15"/>
    </row>
    <row r="9" spans="1:9" s="1" customFormat="1" ht="14.85" customHeight="1" x14ac:dyDescent="0.2">
      <c r="A9" s="8" t="s">
        <v>22</v>
      </c>
      <c r="B9" s="9">
        <v>35817</v>
      </c>
      <c r="C9" s="9">
        <v>35916</v>
      </c>
      <c r="D9" s="10"/>
      <c r="E9" s="10" t="s">
        <v>20</v>
      </c>
      <c r="F9" s="10" t="s">
        <v>20</v>
      </c>
      <c r="G9" s="10"/>
      <c r="H9" s="10" t="s">
        <v>20</v>
      </c>
      <c r="I9" s="11"/>
    </row>
    <row r="10" spans="1:9" s="1" customFormat="1" ht="14.85" customHeight="1" x14ac:dyDescent="0.2">
      <c r="A10" s="12" t="s">
        <v>23</v>
      </c>
      <c r="B10" s="13">
        <v>44011</v>
      </c>
      <c r="C10" s="13">
        <v>44157</v>
      </c>
      <c r="D10" s="14"/>
      <c r="E10" s="14" t="s">
        <v>20</v>
      </c>
      <c r="F10" s="14" t="s">
        <v>20</v>
      </c>
      <c r="G10" s="14"/>
      <c r="H10" s="14" t="s">
        <v>20</v>
      </c>
      <c r="I10" s="15"/>
    </row>
    <row r="11" spans="1:9" s="1" customFormat="1" ht="14.85" customHeight="1" x14ac:dyDescent="0.2">
      <c r="A11" s="8" t="s">
        <v>232</v>
      </c>
      <c r="B11" s="9">
        <v>35703</v>
      </c>
      <c r="C11" s="9">
        <v>35765</v>
      </c>
      <c r="D11" s="10"/>
      <c r="E11" s="10" t="s">
        <v>20</v>
      </c>
      <c r="F11" s="10" t="s">
        <v>20</v>
      </c>
      <c r="G11" s="10"/>
      <c r="H11" s="10" t="s">
        <v>20</v>
      </c>
      <c r="I11" s="11"/>
    </row>
    <row r="12" spans="1:9" s="1" customFormat="1" ht="14.85" customHeight="1" x14ac:dyDescent="0.2">
      <c r="A12" s="12" t="s">
        <v>24</v>
      </c>
      <c r="B12" s="13">
        <v>35801</v>
      </c>
      <c r="C12" s="13">
        <v>35943</v>
      </c>
      <c r="D12" s="14"/>
      <c r="E12" s="14" t="s">
        <v>20</v>
      </c>
      <c r="F12" s="14" t="s">
        <v>20</v>
      </c>
      <c r="G12" s="14"/>
      <c r="H12" s="14" t="s">
        <v>20</v>
      </c>
      <c r="I12" s="15"/>
    </row>
    <row r="13" spans="1:9" s="1" customFormat="1" ht="14.85" customHeight="1" x14ac:dyDescent="0.2">
      <c r="A13" s="8" t="s">
        <v>25</v>
      </c>
      <c r="B13" s="9">
        <v>35549</v>
      </c>
      <c r="C13" s="9">
        <v>35735</v>
      </c>
      <c r="D13" s="10"/>
      <c r="E13" s="10" t="s">
        <v>20</v>
      </c>
      <c r="F13" s="10" t="s">
        <v>20</v>
      </c>
      <c r="G13" s="10"/>
      <c r="H13" s="10" t="s">
        <v>20</v>
      </c>
      <c r="I13" s="11"/>
    </row>
    <row r="14" spans="1:9" s="1" customFormat="1" ht="14.85" customHeight="1" x14ac:dyDescent="0.2">
      <c r="A14" s="12" t="s">
        <v>26</v>
      </c>
      <c r="B14" s="13">
        <v>33176</v>
      </c>
      <c r="C14" s="13">
        <v>33543</v>
      </c>
      <c r="D14" s="14"/>
      <c r="E14" s="14" t="s">
        <v>20</v>
      </c>
      <c r="F14" s="14" t="s">
        <v>20</v>
      </c>
      <c r="G14" s="14"/>
      <c r="H14" s="14" t="s">
        <v>20</v>
      </c>
      <c r="I14" s="15"/>
    </row>
    <row r="15" spans="1:9" s="1" customFormat="1" ht="14.85" customHeight="1" x14ac:dyDescent="0.2">
      <c r="A15" s="8" t="s">
        <v>27</v>
      </c>
      <c r="B15" s="9">
        <v>39352</v>
      </c>
      <c r="C15" s="9">
        <v>39412</v>
      </c>
      <c r="D15" s="10" t="s">
        <v>20</v>
      </c>
      <c r="E15" s="10"/>
      <c r="F15" s="10" t="s">
        <v>20</v>
      </c>
      <c r="G15" s="10"/>
      <c r="H15" s="10" t="s">
        <v>20</v>
      </c>
      <c r="I15" s="11"/>
    </row>
    <row r="16" spans="1:9" s="1" customFormat="1" ht="14.85" customHeight="1" x14ac:dyDescent="0.2">
      <c r="A16" s="12" t="s">
        <v>28</v>
      </c>
      <c r="B16" s="13">
        <v>34397</v>
      </c>
      <c r="C16" s="13">
        <v>34516</v>
      </c>
      <c r="D16" s="14" t="s">
        <v>20</v>
      </c>
      <c r="E16" s="14"/>
      <c r="F16" s="14" t="s">
        <v>20</v>
      </c>
      <c r="G16" s="14"/>
      <c r="H16" s="14" t="s">
        <v>20</v>
      </c>
      <c r="I16" s="15"/>
    </row>
    <row r="17" spans="1:9" s="1" customFormat="1" ht="14.85" customHeight="1" x14ac:dyDescent="0.2">
      <c r="A17" s="8" t="s">
        <v>29</v>
      </c>
      <c r="B17" s="9">
        <v>41989</v>
      </c>
      <c r="C17" s="9">
        <v>42095</v>
      </c>
      <c r="D17" s="10" t="s">
        <v>20</v>
      </c>
      <c r="E17" s="10"/>
      <c r="F17" s="10" t="s">
        <v>20</v>
      </c>
      <c r="G17" s="10"/>
      <c r="H17" s="10" t="s">
        <v>20</v>
      </c>
      <c r="I17" s="11"/>
    </row>
    <row r="18" spans="1:9" s="1" customFormat="1" ht="14.85" customHeight="1" x14ac:dyDescent="0.2">
      <c r="A18" s="12" t="s">
        <v>233</v>
      </c>
      <c r="B18" s="13">
        <v>43774</v>
      </c>
      <c r="C18" s="13">
        <v>44013</v>
      </c>
      <c r="D18" s="14" t="s">
        <v>20</v>
      </c>
      <c r="E18" s="14"/>
      <c r="F18" s="14" t="s">
        <v>20</v>
      </c>
      <c r="G18" s="14"/>
      <c r="H18" s="14"/>
      <c r="I18" s="15" t="s">
        <v>20</v>
      </c>
    </row>
    <row r="19" spans="1:9" s="1" customFormat="1" ht="14.85" customHeight="1" x14ac:dyDescent="0.2">
      <c r="A19" s="8" t="s">
        <v>30</v>
      </c>
      <c r="B19" s="9">
        <v>33592</v>
      </c>
      <c r="C19" s="9">
        <v>33592</v>
      </c>
      <c r="D19" s="10" t="s">
        <v>20</v>
      </c>
      <c r="E19" s="10"/>
      <c r="F19" s="10" t="s">
        <v>20</v>
      </c>
      <c r="G19" s="10"/>
      <c r="H19" s="10" t="s">
        <v>20</v>
      </c>
      <c r="I19" s="11"/>
    </row>
    <row r="20" spans="1:9" s="1" customFormat="1" ht="14.85" customHeight="1" x14ac:dyDescent="0.2">
      <c r="A20" s="12" t="s">
        <v>31</v>
      </c>
      <c r="B20" s="13">
        <v>34816</v>
      </c>
      <c r="C20" s="13">
        <v>34991</v>
      </c>
      <c r="D20" s="14" t="s">
        <v>20</v>
      </c>
      <c r="E20" s="14"/>
      <c r="F20" s="14" t="s">
        <v>20</v>
      </c>
      <c r="G20" s="14"/>
      <c r="H20" s="14"/>
      <c r="I20" s="15" t="s">
        <v>20</v>
      </c>
    </row>
    <row r="21" spans="1:9" s="1" customFormat="1" ht="14.85" customHeight="1" x14ac:dyDescent="0.2">
      <c r="A21" s="8" t="s">
        <v>32</v>
      </c>
      <c r="B21" s="9">
        <v>36518</v>
      </c>
      <c r="C21" s="9">
        <v>36801</v>
      </c>
      <c r="D21" s="10"/>
      <c r="E21" s="10" t="s">
        <v>20</v>
      </c>
      <c r="F21" s="10" t="s">
        <v>20</v>
      </c>
      <c r="G21" s="10"/>
      <c r="H21" s="10" t="s">
        <v>20</v>
      </c>
      <c r="I21" s="11"/>
    </row>
    <row r="22" spans="1:9" s="1" customFormat="1" ht="14.85" customHeight="1" x14ac:dyDescent="0.2">
      <c r="A22" s="12" t="s">
        <v>33</v>
      </c>
      <c r="B22" s="13">
        <v>39605</v>
      </c>
      <c r="C22" s="13">
        <v>39736</v>
      </c>
      <c r="D22" s="14"/>
      <c r="E22" s="14" t="s">
        <v>20</v>
      </c>
      <c r="F22" s="14" t="s">
        <v>20</v>
      </c>
      <c r="G22" s="14"/>
      <c r="H22" s="14" t="s">
        <v>20</v>
      </c>
      <c r="I22" s="15"/>
    </row>
    <row r="23" spans="1:9" s="1" customFormat="1" ht="14.85" customHeight="1" x14ac:dyDescent="0.2">
      <c r="A23" s="8" t="s">
        <v>34</v>
      </c>
      <c r="B23" s="9">
        <v>37106</v>
      </c>
      <c r="C23" s="9">
        <v>37189</v>
      </c>
      <c r="D23" s="10"/>
      <c r="E23" s="10" t="s">
        <v>20</v>
      </c>
      <c r="F23" s="10" t="s">
        <v>20</v>
      </c>
      <c r="G23" s="10"/>
      <c r="H23" s="10" t="s">
        <v>20</v>
      </c>
      <c r="I23" s="11"/>
    </row>
    <row r="24" spans="1:9" s="1" customFormat="1" ht="14.85" customHeight="1" x14ac:dyDescent="0.2">
      <c r="A24" s="12" t="s">
        <v>35</v>
      </c>
      <c r="B24" s="13">
        <v>35458</v>
      </c>
      <c r="C24" s="13">
        <v>35643</v>
      </c>
      <c r="D24" s="14"/>
      <c r="E24" s="14" t="s">
        <v>20</v>
      </c>
      <c r="F24" s="14" t="s">
        <v>20</v>
      </c>
      <c r="G24" s="14"/>
      <c r="H24" s="14" t="s">
        <v>20</v>
      </c>
      <c r="I24" s="15"/>
    </row>
    <row r="25" spans="1:9" s="1" customFormat="1" ht="14.85" customHeight="1" x14ac:dyDescent="0.2">
      <c r="A25" s="8" t="s">
        <v>36</v>
      </c>
      <c r="B25" s="9">
        <v>37273</v>
      </c>
      <c r="C25" s="9">
        <v>37438</v>
      </c>
      <c r="D25" s="10" t="s">
        <v>20</v>
      </c>
      <c r="E25" s="10"/>
      <c r="F25" s="10" t="s">
        <v>20</v>
      </c>
      <c r="G25" s="10"/>
      <c r="H25" s="10" t="s">
        <v>20</v>
      </c>
      <c r="I25" s="11"/>
    </row>
    <row r="26" spans="1:9" s="1" customFormat="1" ht="14.85" customHeight="1" x14ac:dyDescent="0.2">
      <c r="A26" s="12" t="s">
        <v>37</v>
      </c>
      <c r="B26" s="13">
        <v>35451</v>
      </c>
      <c r="C26" s="13">
        <v>35621</v>
      </c>
      <c r="D26" s="14" t="s">
        <v>20</v>
      </c>
      <c r="E26" s="14"/>
      <c r="F26" s="14" t="s">
        <v>20</v>
      </c>
      <c r="G26" s="14"/>
      <c r="H26" s="14" t="s">
        <v>20</v>
      </c>
      <c r="I26" s="15"/>
    </row>
    <row r="27" spans="1:9" s="1" customFormat="1" ht="14.85" customHeight="1" x14ac:dyDescent="0.2">
      <c r="A27" s="8" t="s">
        <v>38</v>
      </c>
      <c r="B27" s="9">
        <v>34143</v>
      </c>
      <c r="C27" s="9">
        <v>34527</v>
      </c>
      <c r="D27" s="10"/>
      <c r="E27" s="10" t="s">
        <v>20</v>
      </c>
      <c r="F27" s="10" t="s">
        <v>20</v>
      </c>
      <c r="G27" s="10"/>
      <c r="H27" s="10" t="s">
        <v>20</v>
      </c>
      <c r="I27" s="11"/>
    </row>
    <row r="28" spans="1:9" s="1" customFormat="1" ht="14.85" customHeight="1" x14ac:dyDescent="0.2">
      <c r="A28" s="12" t="s">
        <v>39</v>
      </c>
      <c r="B28" s="13">
        <v>36097</v>
      </c>
      <c r="C28" s="13">
        <v>36462</v>
      </c>
      <c r="D28" s="14"/>
      <c r="E28" s="14" t="s">
        <v>20</v>
      </c>
      <c r="F28" s="14" t="s">
        <v>20</v>
      </c>
      <c r="G28" s="14"/>
      <c r="H28" s="14" t="s">
        <v>20</v>
      </c>
      <c r="I28" s="15"/>
    </row>
    <row r="29" spans="1:9" s="1" customFormat="1" ht="14.85" customHeight="1" x14ac:dyDescent="0.2">
      <c r="A29" s="8" t="s">
        <v>40</v>
      </c>
      <c r="B29" s="9">
        <v>36266</v>
      </c>
      <c r="C29" s="9">
        <v>36427</v>
      </c>
      <c r="D29" s="10"/>
      <c r="E29" s="10" t="s">
        <v>20</v>
      </c>
      <c r="F29" s="10" t="s">
        <v>20</v>
      </c>
      <c r="G29" s="10"/>
      <c r="H29" s="10" t="s">
        <v>20</v>
      </c>
      <c r="I29" s="11"/>
    </row>
    <row r="30" spans="1:9" s="1" customFormat="1" ht="24.6" customHeight="1" x14ac:dyDescent="0.15">
      <c r="A30" s="16" t="s">
        <v>41</v>
      </c>
      <c r="B30" s="126">
        <v>23</v>
      </c>
      <c r="C30" s="126"/>
      <c r="D30" s="17">
        <v>8</v>
      </c>
      <c r="E30" s="17">
        <v>15</v>
      </c>
      <c r="F30" s="17">
        <v>23</v>
      </c>
      <c r="G30" s="17"/>
      <c r="H30" s="17">
        <v>21</v>
      </c>
      <c r="I30" s="18">
        <v>2</v>
      </c>
    </row>
    <row r="31" spans="1:9" s="1" customFormat="1" ht="24.6" customHeight="1" x14ac:dyDescent="0.15">
      <c r="A31" s="19" t="s">
        <v>42</v>
      </c>
      <c r="B31" s="127">
        <v>23</v>
      </c>
      <c r="C31" s="127"/>
      <c r="D31" s="20">
        <v>8</v>
      </c>
      <c r="E31" s="20">
        <v>15</v>
      </c>
      <c r="F31" s="20">
        <v>23</v>
      </c>
      <c r="G31" s="20"/>
      <c r="H31" s="20">
        <v>21</v>
      </c>
      <c r="I31" s="21">
        <v>2</v>
      </c>
    </row>
    <row r="32" spans="1:9" s="1" customFormat="1" ht="14.85" customHeight="1" x14ac:dyDescent="0.15"/>
    <row r="33" spans="1:9" s="1" customFormat="1" ht="22.9" customHeight="1" x14ac:dyDescent="0.2">
      <c r="A33" s="122" t="s">
        <v>46</v>
      </c>
      <c r="B33" s="122"/>
      <c r="C33" s="122"/>
      <c r="D33" s="122"/>
      <c r="E33" s="122"/>
      <c r="F33" s="122"/>
      <c r="G33" s="122"/>
      <c r="H33" s="122"/>
      <c r="I33" s="122"/>
    </row>
    <row r="34" spans="1:9" s="1" customFormat="1" ht="22.9" customHeight="1" x14ac:dyDescent="0.2">
      <c r="A34" s="123" t="s">
        <v>47</v>
      </c>
      <c r="B34" s="123"/>
      <c r="C34" s="123"/>
      <c r="D34" s="123"/>
      <c r="E34" s="123"/>
      <c r="F34" s="123"/>
      <c r="G34" s="123"/>
      <c r="H34" s="123"/>
      <c r="I34" s="123"/>
    </row>
    <row r="35" spans="1:9" s="1" customFormat="1" ht="28.7" customHeight="1" x14ac:dyDescent="0.15"/>
  </sheetData>
  <mergeCells count="14">
    <mergeCell ref="A1:I1"/>
    <mergeCell ref="A2:I2"/>
    <mergeCell ref="A3:I3"/>
    <mergeCell ref="A33:I33"/>
    <mergeCell ref="A34:I34"/>
    <mergeCell ref="A4:A5"/>
    <mergeCell ref="A6:I6"/>
    <mergeCell ref="B30:C30"/>
    <mergeCell ref="B31:C31"/>
    <mergeCell ref="B4:B5"/>
    <mergeCell ref="C4:C5"/>
    <mergeCell ref="D4:E4"/>
    <mergeCell ref="F4:G4"/>
    <mergeCell ref="H4:I4"/>
  </mergeCells>
  <pageMargins left="0.7" right="0.7" top="0.75" bottom="0.75" header="0.3" footer="0.3"/>
  <pageSetup paperSize="8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sqref="A1:H1"/>
    </sheetView>
  </sheetViews>
  <sheetFormatPr defaultRowHeight="12.75" x14ac:dyDescent="0.2"/>
  <cols>
    <col min="1" max="1" width="44.28515625" customWidth="1"/>
    <col min="2" max="6" width="12.140625" customWidth="1"/>
    <col min="7" max="8" width="15" customWidth="1"/>
    <col min="9" max="9" width="4.7109375" customWidth="1"/>
  </cols>
  <sheetData>
    <row r="1" spans="1:8" s="1" customFormat="1" ht="16.5" customHeight="1" x14ac:dyDescent="0.15">
      <c r="A1" s="119" t="s">
        <v>57</v>
      </c>
      <c r="B1" s="119"/>
      <c r="C1" s="119"/>
      <c r="D1" s="119"/>
      <c r="E1" s="119"/>
      <c r="F1" s="119"/>
      <c r="G1" s="119"/>
      <c r="H1" s="119"/>
    </row>
    <row r="2" spans="1:8" s="1" customFormat="1" ht="16.5" customHeight="1" x14ac:dyDescent="0.15">
      <c r="A2" s="120" t="s">
        <v>58</v>
      </c>
      <c r="B2" s="120"/>
      <c r="C2" s="120"/>
      <c r="D2" s="120"/>
      <c r="E2" s="120"/>
      <c r="F2" s="120"/>
      <c r="G2" s="120"/>
      <c r="H2" s="120"/>
    </row>
    <row r="3" spans="1:8" s="1" customFormat="1" ht="16.5" customHeight="1" x14ac:dyDescent="0.15">
      <c r="A3" s="121" t="s">
        <v>45</v>
      </c>
      <c r="B3" s="121"/>
      <c r="C3" s="121"/>
      <c r="D3" s="121"/>
      <c r="E3" s="121"/>
      <c r="F3" s="121"/>
      <c r="G3" s="121"/>
      <c r="H3" s="121"/>
    </row>
    <row r="4" spans="1:8" s="1" customFormat="1" ht="14.85" customHeight="1" x14ac:dyDescent="0.15">
      <c r="A4" s="124" t="s">
        <v>6</v>
      </c>
      <c r="B4" s="129" t="s">
        <v>48</v>
      </c>
      <c r="C4" s="129"/>
      <c r="D4" s="129"/>
      <c r="E4" s="129"/>
      <c r="F4" s="129"/>
      <c r="G4" s="128" t="s">
        <v>49</v>
      </c>
      <c r="H4" s="128" t="s">
        <v>50</v>
      </c>
    </row>
    <row r="5" spans="1:8" s="1" customFormat="1" ht="49.15" customHeight="1" x14ac:dyDescent="0.15">
      <c r="A5" s="124"/>
      <c r="B5" s="7" t="s">
        <v>51</v>
      </c>
      <c r="C5" s="7" t="s">
        <v>52</v>
      </c>
      <c r="D5" s="7" t="s">
        <v>53</v>
      </c>
      <c r="E5" s="7" t="s">
        <v>54</v>
      </c>
      <c r="F5" s="7" t="s">
        <v>55</v>
      </c>
      <c r="G5" s="128"/>
      <c r="H5" s="128"/>
    </row>
    <row r="6" spans="1:8" s="1" customFormat="1" ht="22.9" customHeight="1" x14ac:dyDescent="0.15">
      <c r="A6" s="125" t="s">
        <v>18</v>
      </c>
      <c r="B6" s="125"/>
      <c r="C6" s="125"/>
      <c r="D6" s="125"/>
      <c r="E6" s="125"/>
      <c r="F6" s="125"/>
      <c r="G6" s="125"/>
      <c r="H6" s="125"/>
    </row>
    <row r="7" spans="1:8" s="1" customFormat="1" ht="14.45" customHeight="1" x14ac:dyDescent="0.2">
      <c r="A7" s="8" t="s">
        <v>19</v>
      </c>
      <c r="B7" s="10" t="s">
        <v>20</v>
      </c>
      <c r="C7" s="10" t="s">
        <v>20</v>
      </c>
      <c r="D7" s="10" t="s">
        <v>20</v>
      </c>
      <c r="E7" s="10" t="s">
        <v>20</v>
      </c>
      <c r="F7" s="10" t="s">
        <v>20</v>
      </c>
      <c r="G7" s="22">
        <v>5</v>
      </c>
      <c r="H7" s="11"/>
    </row>
    <row r="8" spans="1:8" s="1" customFormat="1" ht="14.45" customHeight="1" x14ac:dyDescent="0.2">
      <c r="A8" s="12" t="s">
        <v>21</v>
      </c>
      <c r="B8" s="14" t="s">
        <v>20</v>
      </c>
      <c r="C8" s="14" t="s">
        <v>20</v>
      </c>
      <c r="D8" s="14" t="s">
        <v>20</v>
      </c>
      <c r="E8" s="14" t="s">
        <v>20</v>
      </c>
      <c r="F8" s="14" t="s">
        <v>20</v>
      </c>
      <c r="G8" s="23">
        <v>5</v>
      </c>
      <c r="H8" s="15" t="s">
        <v>20</v>
      </c>
    </row>
    <row r="9" spans="1:8" s="1" customFormat="1" ht="14.45" customHeight="1" x14ac:dyDescent="0.2">
      <c r="A9" s="8" t="s">
        <v>22</v>
      </c>
      <c r="B9" s="10" t="s">
        <v>20</v>
      </c>
      <c r="C9" s="10"/>
      <c r="D9" s="10" t="s">
        <v>20</v>
      </c>
      <c r="E9" s="10"/>
      <c r="F9" s="10" t="s">
        <v>20</v>
      </c>
      <c r="G9" s="22">
        <v>3</v>
      </c>
      <c r="H9" s="11"/>
    </row>
    <row r="10" spans="1:8" s="1" customFormat="1" ht="14.45" customHeight="1" x14ac:dyDescent="0.2">
      <c r="A10" s="12" t="s">
        <v>23</v>
      </c>
      <c r="B10" s="14" t="s">
        <v>20</v>
      </c>
      <c r="C10" s="14"/>
      <c r="D10" s="14" t="s">
        <v>20</v>
      </c>
      <c r="E10" s="14"/>
      <c r="F10" s="14" t="s">
        <v>20</v>
      </c>
      <c r="G10" s="23">
        <v>3</v>
      </c>
      <c r="H10" s="15"/>
    </row>
    <row r="11" spans="1:8" s="1" customFormat="1" ht="14.45" customHeight="1" x14ac:dyDescent="0.2">
      <c r="A11" s="8" t="s">
        <v>232</v>
      </c>
      <c r="B11" s="10" t="s">
        <v>20</v>
      </c>
      <c r="C11" s="10" t="s">
        <v>20</v>
      </c>
      <c r="D11" s="10" t="s">
        <v>20</v>
      </c>
      <c r="E11" s="10" t="s">
        <v>20</v>
      </c>
      <c r="F11" s="10" t="s">
        <v>20</v>
      </c>
      <c r="G11" s="22">
        <v>5</v>
      </c>
      <c r="H11" s="11"/>
    </row>
    <row r="12" spans="1:8" s="1" customFormat="1" ht="14.45" customHeight="1" x14ac:dyDescent="0.2">
      <c r="A12" s="12" t="s">
        <v>24</v>
      </c>
      <c r="B12" s="14" t="s">
        <v>20</v>
      </c>
      <c r="C12" s="14" t="s">
        <v>20</v>
      </c>
      <c r="D12" s="14" t="s">
        <v>20</v>
      </c>
      <c r="E12" s="14"/>
      <c r="F12" s="14" t="s">
        <v>20</v>
      </c>
      <c r="G12" s="23">
        <v>4</v>
      </c>
      <c r="H12" s="15"/>
    </row>
    <row r="13" spans="1:8" s="1" customFormat="1" ht="14.45" customHeight="1" x14ac:dyDescent="0.2">
      <c r="A13" s="8" t="s">
        <v>25</v>
      </c>
      <c r="B13" s="10" t="s">
        <v>20</v>
      </c>
      <c r="C13" s="10" t="s">
        <v>20</v>
      </c>
      <c r="D13" s="10"/>
      <c r="E13" s="10" t="s">
        <v>20</v>
      </c>
      <c r="F13" s="10" t="s">
        <v>20</v>
      </c>
      <c r="G13" s="22">
        <v>4</v>
      </c>
      <c r="H13" s="11"/>
    </row>
    <row r="14" spans="1:8" s="1" customFormat="1" ht="14.45" customHeight="1" x14ac:dyDescent="0.2">
      <c r="A14" s="12" t="s">
        <v>26</v>
      </c>
      <c r="B14" s="14" t="s">
        <v>20</v>
      </c>
      <c r="C14" s="14" t="s">
        <v>20</v>
      </c>
      <c r="D14" s="14" t="s">
        <v>20</v>
      </c>
      <c r="E14" s="14" t="s">
        <v>20</v>
      </c>
      <c r="F14" s="14" t="s">
        <v>20</v>
      </c>
      <c r="G14" s="23">
        <v>5</v>
      </c>
      <c r="H14" s="15"/>
    </row>
    <row r="15" spans="1:8" s="1" customFormat="1" ht="14.45" customHeight="1" x14ac:dyDescent="0.2">
      <c r="A15" s="8" t="s">
        <v>27</v>
      </c>
      <c r="B15" s="10" t="s">
        <v>20</v>
      </c>
      <c r="C15" s="10"/>
      <c r="D15" s="10" t="s">
        <v>20</v>
      </c>
      <c r="E15" s="10"/>
      <c r="F15" s="10" t="s">
        <v>20</v>
      </c>
      <c r="G15" s="22">
        <v>3</v>
      </c>
      <c r="H15" s="11"/>
    </row>
    <row r="16" spans="1:8" s="1" customFormat="1" ht="14.45" customHeight="1" x14ac:dyDescent="0.2">
      <c r="A16" s="12" t="s">
        <v>28</v>
      </c>
      <c r="B16" s="14" t="s">
        <v>20</v>
      </c>
      <c r="C16" s="14" t="s">
        <v>20</v>
      </c>
      <c r="D16" s="14" t="s">
        <v>20</v>
      </c>
      <c r="E16" s="14" t="s">
        <v>20</v>
      </c>
      <c r="F16" s="14" t="s">
        <v>20</v>
      </c>
      <c r="G16" s="23">
        <v>5</v>
      </c>
      <c r="H16" s="15"/>
    </row>
    <row r="17" spans="1:8" s="1" customFormat="1" ht="14.45" customHeight="1" x14ac:dyDescent="0.2">
      <c r="A17" s="8" t="s">
        <v>29</v>
      </c>
      <c r="B17" s="10" t="s">
        <v>20</v>
      </c>
      <c r="C17" s="10" t="s">
        <v>20</v>
      </c>
      <c r="D17" s="10"/>
      <c r="E17" s="10" t="s">
        <v>20</v>
      </c>
      <c r="F17" s="10" t="s">
        <v>20</v>
      </c>
      <c r="G17" s="22">
        <v>4</v>
      </c>
      <c r="H17" s="11"/>
    </row>
    <row r="18" spans="1:8" s="1" customFormat="1" ht="14.45" customHeight="1" x14ac:dyDescent="0.2">
      <c r="A18" s="12" t="s">
        <v>233</v>
      </c>
      <c r="B18" s="14"/>
      <c r="C18" s="14"/>
      <c r="D18" s="14" t="s">
        <v>20</v>
      </c>
      <c r="E18" s="14"/>
      <c r="F18" s="14"/>
      <c r="G18" s="23">
        <v>1</v>
      </c>
      <c r="H18" s="15"/>
    </row>
    <row r="19" spans="1:8" s="1" customFormat="1" ht="14.45" customHeight="1" x14ac:dyDescent="0.2">
      <c r="A19" s="8" t="s">
        <v>30</v>
      </c>
      <c r="B19" s="10" t="s">
        <v>20</v>
      </c>
      <c r="C19" s="10" t="s">
        <v>20</v>
      </c>
      <c r="D19" s="10" t="s">
        <v>20</v>
      </c>
      <c r="E19" s="10" t="s">
        <v>20</v>
      </c>
      <c r="F19" s="10" t="s">
        <v>20</v>
      </c>
      <c r="G19" s="22">
        <v>5</v>
      </c>
      <c r="H19" s="11"/>
    </row>
    <row r="20" spans="1:8" s="1" customFormat="1" ht="14.45" customHeight="1" x14ac:dyDescent="0.2">
      <c r="A20" s="12" t="s">
        <v>31</v>
      </c>
      <c r="B20" s="14" t="s">
        <v>20</v>
      </c>
      <c r="C20" s="14"/>
      <c r="D20" s="14"/>
      <c r="E20" s="14" t="s">
        <v>20</v>
      </c>
      <c r="F20" s="14" t="s">
        <v>20</v>
      </c>
      <c r="G20" s="23">
        <v>3</v>
      </c>
      <c r="H20" s="15"/>
    </row>
    <row r="21" spans="1:8" s="1" customFormat="1" ht="14.45" customHeight="1" x14ac:dyDescent="0.2">
      <c r="A21" s="8" t="s">
        <v>32</v>
      </c>
      <c r="B21" s="10" t="s">
        <v>20</v>
      </c>
      <c r="C21" s="10" t="s">
        <v>20</v>
      </c>
      <c r="D21" s="10" t="s">
        <v>20</v>
      </c>
      <c r="E21" s="10" t="s">
        <v>20</v>
      </c>
      <c r="F21" s="10" t="s">
        <v>20</v>
      </c>
      <c r="G21" s="22">
        <v>5</v>
      </c>
      <c r="H21" s="11"/>
    </row>
    <row r="22" spans="1:8" s="1" customFormat="1" ht="14.45" customHeight="1" x14ac:dyDescent="0.2">
      <c r="A22" s="12" t="s">
        <v>33</v>
      </c>
      <c r="B22" s="14" t="s">
        <v>20</v>
      </c>
      <c r="C22" s="14"/>
      <c r="D22" s="14" t="s">
        <v>20</v>
      </c>
      <c r="E22" s="14"/>
      <c r="F22" s="14" t="s">
        <v>20</v>
      </c>
      <c r="G22" s="23">
        <v>3</v>
      </c>
      <c r="H22" s="15"/>
    </row>
    <row r="23" spans="1:8" s="1" customFormat="1" ht="14.45" customHeight="1" x14ac:dyDescent="0.2">
      <c r="A23" s="8" t="s">
        <v>34</v>
      </c>
      <c r="B23" s="10" t="s">
        <v>20</v>
      </c>
      <c r="C23" s="10" t="s">
        <v>20</v>
      </c>
      <c r="D23" s="10"/>
      <c r="E23" s="10"/>
      <c r="F23" s="10" t="s">
        <v>20</v>
      </c>
      <c r="G23" s="22">
        <v>3</v>
      </c>
      <c r="H23" s="11"/>
    </row>
    <row r="24" spans="1:8" s="1" customFormat="1" ht="14.45" customHeight="1" x14ac:dyDescent="0.2">
      <c r="A24" s="12" t="s">
        <v>35</v>
      </c>
      <c r="B24" s="14" t="s">
        <v>20</v>
      </c>
      <c r="C24" s="14" t="s">
        <v>20</v>
      </c>
      <c r="D24" s="14" t="s">
        <v>20</v>
      </c>
      <c r="E24" s="14" t="s">
        <v>20</v>
      </c>
      <c r="F24" s="14" t="s">
        <v>20</v>
      </c>
      <c r="G24" s="23">
        <v>5</v>
      </c>
      <c r="H24" s="15"/>
    </row>
    <row r="25" spans="1:8" s="1" customFormat="1" ht="14.45" customHeight="1" x14ac:dyDescent="0.2">
      <c r="A25" s="8" t="s">
        <v>36</v>
      </c>
      <c r="B25" s="10" t="s">
        <v>20</v>
      </c>
      <c r="C25" s="10" t="s">
        <v>20</v>
      </c>
      <c r="D25" s="10" t="s">
        <v>20</v>
      </c>
      <c r="E25" s="10" t="s">
        <v>20</v>
      </c>
      <c r="F25" s="10" t="s">
        <v>20</v>
      </c>
      <c r="G25" s="22">
        <v>5</v>
      </c>
      <c r="H25" s="11"/>
    </row>
    <row r="26" spans="1:8" s="1" customFormat="1" ht="14.45" customHeight="1" x14ac:dyDescent="0.2">
      <c r="A26" s="12" t="s">
        <v>37</v>
      </c>
      <c r="B26" s="14" t="s">
        <v>20</v>
      </c>
      <c r="C26" s="14" t="s">
        <v>20</v>
      </c>
      <c r="D26" s="14" t="s">
        <v>20</v>
      </c>
      <c r="E26" s="14" t="s">
        <v>20</v>
      </c>
      <c r="F26" s="14" t="s">
        <v>20</v>
      </c>
      <c r="G26" s="23">
        <v>5</v>
      </c>
      <c r="H26" s="15"/>
    </row>
    <row r="27" spans="1:8" s="1" customFormat="1" ht="14.45" customHeight="1" x14ac:dyDescent="0.2">
      <c r="A27" s="8" t="s">
        <v>38</v>
      </c>
      <c r="B27" s="10" t="s">
        <v>20</v>
      </c>
      <c r="C27" s="10" t="s">
        <v>20</v>
      </c>
      <c r="D27" s="10" t="s">
        <v>20</v>
      </c>
      <c r="E27" s="10"/>
      <c r="F27" s="10" t="s">
        <v>20</v>
      </c>
      <c r="G27" s="22">
        <v>4</v>
      </c>
      <c r="H27" s="11"/>
    </row>
    <row r="28" spans="1:8" s="1" customFormat="1" ht="14.45" customHeight="1" x14ac:dyDescent="0.2">
      <c r="A28" s="12" t="s">
        <v>39</v>
      </c>
      <c r="B28" s="14" t="s">
        <v>20</v>
      </c>
      <c r="C28" s="14"/>
      <c r="D28" s="14" t="s">
        <v>20</v>
      </c>
      <c r="E28" s="14" t="s">
        <v>20</v>
      </c>
      <c r="F28" s="14" t="s">
        <v>20</v>
      </c>
      <c r="G28" s="23">
        <v>4</v>
      </c>
      <c r="H28" s="15"/>
    </row>
    <row r="29" spans="1:8" s="1" customFormat="1" ht="14.45" customHeight="1" x14ac:dyDescent="0.2">
      <c r="A29" s="8" t="s">
        <v>40</v>
      </c>
      <c r="B29" s="10" t="s">
        <v>20</v>
      </c>
      <c r="C29" s="10" t="s">
        <v>20</v>
      </c>
      <c r="D29" s="10" t="s">
        <v>20</v>
      </c>
      <c r="E29" s="10" t="s">
        <v>20</v>
      </c>
      <c r="F29" s="10" t="s">
        <v>20</v>
      </c>
      <c r="G29" s="22">
        <v>5</v>
      </c>
      <c r="H29" s="11"/>
    </row>
    <row r="30" spans="1:8" s="1" customFormat="1" ht="19.149999999999999" customHeight="1" x14ac:dyDescent="0.15">
      <c r="A30" s="19" t="s">
        <v>56</v>
      </c>
      <c r="B30" s="20">
        <v>22</v>
      </c>
      <c r="C30" s="20">
        <v>16</v>
      </c>
      <c r="D30" s="20">
        <v>19</v>
      </c>
      <c r="E30" s="20">
        <v>15</v>
      </c>
      <c r="F30" s="20">
        <v>22</v>
      </c>
      <c r="G30" s="24"/>
      <c r="H30" s="21">
        <v>1</v>
      </c>
    </row>
    <row r="31" spans="1:8" s="1" customFormat="1" ht="28.7" customHeight="1" x14ac:dyDescent="0.15"/>
  </sheetData>
  <mergeCells count="8">
    <mergeCell ref="A1:H1"/>
    <mergeCell ref="A2:H2"/>
    <mergeCell ref="A3:H3"/>
    <mergeCell ref="A4:A5"/>
    <mergeCell ref="A6:H6"/>
    <mergeCell ref="B4:F4"/>
    <mergeCell ref="G4:G5"/>
    <mergeCell ref="H4:H5"/>
  </mergeCells>
  <pageMargins left="0.7" right="0.7" top="0.75" bottom="0.75" header="0.3" footer="0.3"/>
  <pageSetup paperSize="8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2.75" x14ac:dyDescent="0.2"/>
  <cols>
    <col min="1" max="1" width="43.42578125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65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66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59</v>
      </c>
      <c r="C4" s="130"/>
      <c r="D4" s="130"/>
      <c r="E4" s="130" t="s">
        <v>60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62</v>
      </c>
      <c r="E5" s="129" t="s">
        <v>61</v>
      </c>
      <c r="F5" s="129"/>
      <c r="G5" s="128" t="s">
        <v>62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25">
        <v>194549.42876000001</v>
      </c>
      <c r="C8" s="25">
        <v>168376.53378999999</v>
      </c>
      <c r="D8" s="26">
        <v>-13.4530824052367</v>
      </c>
      <c r="E8" s="25">
        <v>195969.19224</v>
      </c>
      <c r="F8" s="25">
        <v>169518.86116</v>
      </c>
      <c r="G8" s="26">
        <v>-13.497188398677901</v>
      </c>
    </row>
    <row r="9" spans="1:7" s="1" customFormat="1" ht="14.85" customHeight="1" x14ac:dyDescent="0.2">
      <c r="A9" s="12" t="s">
        <v>21</v>
      </c>
      <c r="B9" s="27">
        <v>1223295.9717900001</v>
      </c>
      <c r="C9" s="27">
        <v>1295061.4207299999</v>
      </c>
      <c r="D9" s="28">
        <v>5.8665646413425403</v>
      </c>
      <c r="E9" s="27">
        <v>1268419.93952</v>
      </c>
      <c r="F9" s="27">
        <v>1346841.68982</v>
      </c>
      <c r="G9" s="28">
        <v>6.1826330426244001</v>
      </c>
    </row>
    <row r="10" spans="1:7" s="1" customFormat="1" ht="14.85" customHeight="1" x14ac:dyDescent="0.2">
      <c r="A10" s="8" t="s">
        <v>22</v>
      </c>
      <c r="B10" s="25">
        <v>145513.30704000001</v>
      </c>
      <c r="C10" s="25">
        <v>138189.07980000001</v>
      </c>
      <c r="D10" s="26">
        <v>-5.0333728158529603</v>
      </c>
      <c r="E10" s="25">
        <v>128659.44821</v>
      </c>
      <c r="F10" s="25">
        <v>137143.57404000001</v>
      </c>
      <c r="G10" s="26">
        <v>6.5942501293430702</v>
      </c>
    </row>
    <row r="11" spans="1:7" s="1" customFormat="1" ht="14.85" customHeight="1" x14ac:dyDescent="0.2">
      <c r="A11" s="12" t="s">
        <v>23</v>
      </c>
      <c r="B11" s="27">
        <v>240472.87521999999</v>
      </c>
      <c r="C11" s="27">
        <v>219286.11988000001</v>
      </c>
      <c r="D11" s="28">
        <v>-8.8104553665842609</v>
      </c>
      <c r="E11" s="27">
        <v>245576.78993</v>
      </c>
      <c r="F11" s="27">
        <v>224460.65177</v>
      </c>
      <c r="G11" s="28">
        <v>-8.5985887208717902</v>
      </c>
    </row>
    <row r="12" spans="1:7" s="1" customFormat="1" ht="14.85" customHeight="1" x14ac:dyDescent="0.2">
      <c r="A12" s="8" t="s">
        <v>232</v>
      </c>
      <c r="B12" s="25">
        <v>657254.73034000001</v>
      </c>
      <c r="C12" s="25">
        <v>395962.77837999997</v>
      </c>
      <c r="D12" s="26">
        <v>-39.7550508042495</v>
      </c>
      <c r="E12" s="25">
        <v>673307.18313000002</v>
      </c>
      <c r="F12" s="25">
        <v>412285.50758999999</v>
      </c>
      <c r="G12" s="26">
        <v>-38.767100972633301</v>
      </c>
    </row>
    <row r="13" spans="1:7" s="1" customFormat="1" ht="14.85" customHeight="1" x14ac:dyDescent="0.2">
      <c r="A13" s="12" t="s">
        <v>24</v>
      </c>
      <c r="B13" s="27">
        <v>359617.48931999999</v>
      </c>
      <c r="C13" s="27">
        <v>394634.14230000001</v>
      </c>
      <c r="D13" s="28">
        <v>9.7371941076094295</v>
      </c>
      <c r="E13" s="27">
        <v>466469.77224999998</v>
      </c>
      <c r="F13" s="27">
        <v>485609.72074000002</v>
      </c>
      <c r="G13" s="28">
        <v>4.1031487201580497</v>
      </c>
    </row>
    <row r="14" spans="1:7" s="1" customFormat="1" ht="14.85" customHeight="1" x14ac:dyDescent="0.2">
      <c r="A14" s="8" t="s">
        <v>25</v>
      </c>
      <c r="B14" s="25">
        <v>8979.8757800000003</v>
      </c>
      <c r="C14" s="25">
        <v>10013.846219999999</v>
      </c>
      <c r="D14" s="26">
        <v>11.514306715721601</v>
      </c>
      <c r="E14" s="25">
        <v>9752.6909400000004</v>
      </c>
      <c r="F14" s="25">
        <v>10978.46139</v>
      </c>
      <c r="G14" s="26">
        <v>12.568535776855001</v>
      </c>
    </row>
    <row r="15" spans="1:7" s="1" customFormat="1" ht="14.85" customHeight="1" x14ac:dyDescent="0.2">
      <c r="A15" s="12" t="s">
        <v>26</v>
      </c>
      <c r="B15" s="27">
        <v>1096493.81015</v>
      </c>
      <c r="C15" s="27">
        <v>1124327.50639</v>
      </c>
      <c r="D15" s="28">
        <v>2.5384271194556201</v>
      </c>
      <c r="E15" s="27">
        <v>1116676.0383899999</v>
      </c>
      <c r="F15" s="27">
        <v>1152273.09201</v>
      </c>
      <c r="G15" s="28">
        <v>3.1877690929343498</v>
      </c>
    </row>
    <row r="16" spans="1:7" s="1" customFormat="1" ht="14.85" customHeight="1" x14ac:dyDescent="0.2">
      <c r="A16" s="8" t="s">
        <v>27</v>
      </c>
      <c r="B16" s="25">
        <v>84508.951929999996</v>
      </c>
      <c r="C16" s="25">
        <v>25539.93864</v>
      </c>
      <c r="D16" s="26">
        <v>-69.778422218328899</v>
      </c>
      <c r="E16" s="25">
        <v>84519.875599999999</v>
      </c>
      <c r="F16" s="25">
        <v>25568.650839999998</v>
      </c>
      <c r="G16" s="26">
        <v>-69.748357225457198</v>
      </c>
    </row>
    <row r="17" spans="1:7" s="1" customFormat="1" ht="14.85" customHeight="1" x14ac:dyDescent="0.2">
      <c r="A17" s="12" t="s">
        <v>28</v>
      </c>
      <c r="B17" s="27">
        <v>233252.56521</v>
      </c>
      <c r="C17" s="27">
        <v>300916.85320999997</v>
      </c>
      <c r="D17" s="28">
        <v>29.0090220182921</v>
      </c>
      <c r="E17" s="27">
        <v>242295.37841999999</v>
      </c>
      <c r="F17" s="27">
        <v>316910.43341</v>
      </c>
      <c r="G17" s="28">
        <v>30.795079739680698</v>
      </c>
    </row>
    <row r="18" spans="1:7" s="1" customFormat="1" ht="14.85" customHeight="1" x14ac:dyDescent="0.2">
      <c r="A18" s="8" t="s">
        <v>29</v>
      </c>
      <c r="B18" s="25">
        <v>35300.771829999998</v>
      </c>
      <c r="C18" s="25">
        <v>38421.85125</v>
      </c>
      <c r="D18" s="26">
        <v>8.8413914433099698</v>
      </c>
      <c r="E18" s="25">
        <v>35445.93778</v>
      </c>
      <c r="F18" s="25">
        <v>38635.457349999997</v>
      </c>
      <c r="G18" s="26">
        <v>8.9982654424215998</v>
      </c>
    </row>
    <row r="19" spans="1:7" s="1" customFormat="1" ht="14.85" customHeight="1" x14ac:dyDescent="0.2">
      <c r="A19" s="12" t="s">
        <v>233</v>
      </c>
      <c r="B19" s="27">
        <v>11711.928739999999</v>
      </c>
      <c r="C19" s="27">
        <v>13287.44188</v>
      </c>
      <c r="D19" s="28">
        <v>13.452209068000201</v>
      </c>
      <c r="E19" s="27">
        <v>11707.505010000001</v>
      </c>
      <c r="F19" s="27">
        <v>13278.41372</v>
      </c>
      <c r="G19" s="28">
        <v>13.417963166859201</v>
      </c>
    </row>
    <row r="20" spans="1:7" s="1" customFormat="1" ht="14.85" customHeight="1" x14ac:dyDescent="0.2">
      <c r="A20" s="8" t="s">
        <v>30</v>
      </c>
      <c r="B20" s="25">
        <v>4495989.7167800004</v>
      </c>
      <c r="C20" s="25">
        <v>4870364.5917999996</v>
      </c>
      <c r="D20" s="26">
        <v>8.3268623507467492</v>
      </c>
      <c r="E20" s="25">
        <v>4498088.3136</v>
      </c>
      <c r="F20" s="25">
        <v>4875941.4817399997</v>
      </c>
      <c r="G20" s="26">
        <v>8.4003056809168992</v>
      </c>
    </row>
    <row r="21" spans="1:7" s="1" customFormat="1" ht="14.85" customHeight="1" x14ac:dyDescent="0.2">
      <c r="A21" s="12" t="s">
        <v>31</v>
      </c>
      <c r="B21" s="27">
        <v>9648.7384700000002</v>
      </c>
      <c r="C21" s="27">
        <v>9938.9406500000005</v>
      </c>
      <c r="D21" s="28">
        <v>3.0076696648199301</v>
      </c>
      <c r="E21" s="27">
        <v>9643.2475799999993</v>
      </c>
      <c r="F21" s="27">
        <v>9937.9458200000008</v>
      </c>
      <c r="G21" s="28">
        <v>3.0560061592860301</v>
      </c>
    </row>
    <row r="22" spans="1:7" s="1" customFormat="1" ht="14.85" customHeight="1" x14ac:dyDescent="0.2">
      <c r="A22" s="8" t="s">
        <v>32</v>
      </c>
      <c r="B22" s="25">
        <v>33574.105629999998</v>
      </c>
      <c r="C22" s="25">
        <v>34929.351419999999</v>
      </c>
      <c r="D22" s="26">
        <v>4.0365804675047601</v>
      </c>
      <c r="E22" s="25">
        <v>26040.400109999999</v>
      </c>
      <c r="F22" s="25">
        <v>25109.151089999999</v>
      </c>
      <c r="G22" s="26">
        <v>-3.5761701666111598</v>
      </c>
    </row>
    <row r="23" spans="1:7" s="1" customFormat="1" ht="14.85" customHeight="1" x14ac:dyDescent="0.2">
      <c r="A23" s="12" t="s">
        <v>33</v>
      </c>
      <c r="B23" s="27">
        <v>218441.01272</v>
      </c>
      <c r="C23" s="27">
        <v>226430.88685000001</v>
      </c>
      <c r="D23" s="28">
        <v>3.65768041015335</v>
      </c>
      <c r="E23" s="27">
        <v>226167.64102000001</v>
      </c>
      <c r="F23" s="27">
        <v>237181.29792000001</v>
      </c>
      <c r="G23" s="28">
        <v>4.86968730377572</v>
      </c>
    </row>
    <row r="24" spans="1:7" s="1" customFormat="1" ht="14.85" customHeight="1" x14ac:dyDescent="0.2">
      <c r="A24" s="8" t="s">
        <v>34</v>
      </c>
      <c r="B24" s="25">
        <v>23242.87586</v>
      </c>
      <c r="C24" s="25">
        <v>25756.483629999999</v>
      </c>
      <c r="D24" s="26">
        <v>10.814529945176901</v>
      </c>
      <c r="E24" s="25">
        <v>23650.924930000001</v>
      </c>
      <c r="F24" s="25">
        <v>26236.374110000001</v>
      </c>
      <c r="G24" s="26">
        <v>10.9317043103058</v>
      </c>
    </row>
    <row r="25" spans="1:7" s="1" customFormat="1" ht="14.85" customHeight="1" x14ac:dyDescent="0.2">
      <c r="A25" s="12" t="s">
        <v>35</v>
      </c>
      <c r="B25" s="27">
        <v>262292.60184999998</v>
      </c>
      <c r="C25" s="27">
        <v>288359.86674999999</v>
      </c>
      <c r="D25" s="28">
        <v>9.93823871361319</v>
      </c>
      <c r="E25" s="27">
        <v>285739.99971</v>
      </c>
      <c r="F25" s="27">
        <v>315015.08707000001</v>
      </c>
      <c r="G25" s="28">
        <v>10.2453585041337</v>
      </c>
    </row>
    <row r="26" spans="1:7" s="1" customFormat="1" ht="14.85" customHeight="1" x14ac:dyDescent="0.2">
      <c r="A26" s="8" t="s">
        <v>36</v>
      </c>
      <c r="B26" s="25">
        <v>189813.87516</v>
      </c>
      <c r="C26" s="25">
        <v>214970.80082999999</v>
      </c>
      <c r="D26" s="26">
        <v>13.253470352888799</v>
      </c>
      <c r="E26" s="25">
        <v>184255.15942000001</v>
      </c>
      <c r="F26" s="25">
        <v>203103.62049999999</v>
      </c>
      <c r="G26" s="26">
        <v>10.229543172267901</v>
      </c>
    </row>
    <row r="27" spans="1:7" s="1" customFormat="1" ht="14.85" customHeight="1" x14ac:dyDescent="0.2">
      <c r="A27" s="12" t="s">
        <v>37</v>
      </c>
      <c r="B27" s="27">
        <v>648292.51199999999</v>
      </c>
      <c r="C27" s="27">
        <v>754859.25133</v>
      </c>
      <c r="D27" s="28">
        <v>16.4380642005626</v>
      </c>
      <c r="E27" s="27">
        <v>658297.71371000004</v>
      </c>
      <c r="F27" s="27">
        <v>770648.81958999997</v>
      </c>
      <c r="G27" s="28">
        <v>17.066914184893299</v>
      </c>
    </row>
    <row r="28" spans="1:7" s="1" customFormat="1" ht="14.85" customHeight="1" x14ac:dyDescent="0.2">
      <c r="A28" s="8" t="s">
        <v>38</v>
      </c>
      <c r="B28" s="25">
        <v>409467.83848999999</v>
      </c>
      <c r="C28" s="25">
        <v>441743.83088999998</v>
      </c>
      <c r="D28" s="26">
        <v>7.8824242995554004</v>
      </c>
      <c r="E28" s="25">
        <v>456610.42297999997</v>
      </c>
      <c r="F28" s="25">
        <v>498251.38743</v>
      </c>
      <c r="G28" s="26">
        <v>9.1195825487811799</v>
      </c>
    </row>
    <row r="29" spans="1:7" s="1" customFormat="1" ht="14.85" customHeight="1" x14ac:dyDescent="0.2">
      <c r="A29" s="12" t="s">
        <v>39</v>
      </c>
      <c r="B29" s="27">
        <v>236437.90685999999</v>
      </c>
      <c r="C29" s="27">
        <v>296352.66019000002</v>
      </c>
      <c r="D29" s="28">
        <v>25.340586932820798</v>
      </c>
      <c r="E29" s="27">
        <v>246738.28632000001</v>
      </c>
      <c r="F29" s="27">
        <v>308747.45671</v>
      </c>
      <c r="G29" s="28">
        <v>25.131555914909399</v>
      </c>
    </row>
    <row r="30" spans="1:7" s="1" customFormat="1" ht="14.85" customHeight="1" x14ac:dyDescent="0.2">
      <c r="A30" s="107" t="s">
        <v>40</v>
      </c>
      <c r="B30" s="25">
        <v>176190.02737</v>
      </c>
      <c r="C30" s="25">
        <v>188114.80942999999</v>
      </c>
      <c r="D30" s="26">
        <v>6.7681367884448402</v>
      </c>
      <c r="E30" s="25">
        <v>177088.76866</v>
      </c>
      <c r="F30" s="25">
        <v>189584.70912000001</v>
      </c>
      <c r="G30" s="26">
        <v>7.0563144995329896</v>
      </c>
    </row>
    <row r="31" spans="1:7" s="1" customFormat="1" ht="19.149999999999999" customHeight="1" x14ac:dyDescent="0.15">
      <c r="A31" s="19" t="s">
        <v>56</v>
      </c>
      <c r="B31" s="29">
        <v>10994342.917300001</v>
      </c>
      <c r="C31" s="29">
        <v>11475838.98624</v>
      </c>
      <c r="D31" s="30">
        <v>4.3794892751830004</v>
      </c>
      <c r="E31" s="29">
        <v>11271120.62946</v>
      </c>
      <c r="F31" s="29">
        <v>11793261.844939999</v>
      </c>
      <c r="G31" s="30">
        <v>4.6325581337071702</v>
      </c>
    </row>
    <row r="32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2.75" x14ac:dyDescent="0.2"/>
  <cols>
    <col min="1" max="1" width="44.28515625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70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71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67</v>
      </c>
      <c r="C4" s="130"/>
      <c r="D4" s="130"/>
      <c r="E4" s="130" t="s">
        <v>68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31">
        <v>1.7695412106335999</v>
      </c>
      <c r="C8" s="31">
        <v>1.46722635261692</v>
      </c>
      <c r="D8" s="31">
        <v>-0.30231485801667801</v>
      </c>
      <c r="E8" s="31">
        <v>0.61565735827776302</v>
      </c>
      <c r="F8" s="31">
        <v>0.49047425442256298</v>
      </c>
      <c r="G8" s="31">
        <v>-0.12518310385519901</v>
      </c>
    </row>
    <row r="9" spans="1:7" s="1" customFormat="1" ht="14.85" customHeight="1" x14ac:dyDescent="0.2">
      <c r="A9" s="12" t="s">
        <v>21</v>
      </c>
      <c r="B9" s="32">
        <v>11.1265946586503</v>
      </c>
      <c r="C9" s="32">
        <v>11.285113204209599</v>
      </c>
      <c r="D9" s="32">
        <v>0.158518545559269</v>
      </c>
      <c r="E9" s="32">
        <v>3.87115588662631</v>
      </c>
      <c r="F9" s="32">
        <v>3.7724632433412002</v>
      </c>
      <c r="G9" s="32">
        <v>-9.8692643285110099E-2</v>
      </c>
    </row>
    <row r="10" spans="1:7" s="1" customFormat="1" ht="14.85" customHeight="1" x14ac:dyDescent="0.2">
      <c r="A10" s="8" t="s">
        <v>22</v>
      </c>
      <c r="B10" s="31">
        <v>1.32352891059119</v>
      </c>
      <c r="C10" s="31">
        <v>1.20417409102458</v>
      </c>
      <c r="D10" s="31">
        <v>-0.119354819566605</v>
      </c>
      <c r="E10" s="31">
        <v>0.46048111668846298</v>
      </c>
      <c r="F10" s="31">
        <v>0.40253938217292401</v>
      </c>
      <c r="G10" s="31">
        <v>-5.7941734515538502E-2</v>
      </c>
    </row>
    <row r="11" spans="1:7" s="1" customFormat="1" ht="14.85" customHeight="1" x14ac:dyDescent="0.2">
      <c r="A11" s="12" t="s">
        <v>23</v>
      </c>
      <c r="B11" s="32">
        <v>2.1872419027571599</v>
      </c>
      <c r="C11" s="32">
        <v>1.9108504410260001</v>
      </c>
      <c r="D11" s="32">
        <v>-0.27639146173116902</v>
      </c>
      <c r="E11" s="32">
        <v>0.76098344795470596</v>
      </c>
      <c r="F11" s="32">
        <v>0.63877188663060402</v>
      </c>
      <c r="G11" s="32">
        <v>-0.12221156132410201</v>
      </c>
    </row>
    <row r="12" spans="1:7" s="108" customFormat="1" ht="14.85" customHeight="1" x14ac:dyDescent="0.2">
      <c r="A12" s="8" t="s">
        <v>232</v>
      </c>
      <c r="B12" s="31">
        <v>5.9781174307905696</v>
      </c>
      <c r="C12" s="31">
        <v>3.4504037469920599</v>
      </c>
      <c r="D12" s="31">
        <v>-2.5277136837985199</v>
      </c>
      <c r="E12" s="31">
        <v>2.0799018201994501</v>
      </c>
      <c r="F12" s="31">
        <v>1.1534240795527699</v>
      </c>
      <c r="G12" s="31">
        <v>-0.92647774064667798</v>
      </c>
    </row>
    <row r="13" spans="1:7" s="1" customFormat="1" ht="14.85" customHeight="1" x14ac:dyDescent="0.2">
      <c r="A13" s="12" t="s">
        <v>24</v>
      </c>
      <c r="B13" s="32">
        <v>3.27093207866137</v>
      </c>
      <c r="C13" s="32">
        <v>3.4388260655554901</v>
      </c>
      <c r="D13" s="32">
        <v>0.16789398689412199</v>
      </c>
      <c r="E13" s="32">
        <v>1.1380200644966001</v>
      </c>
      <c r="F13" s="32">
        <v>1.14955381464074</v>
      </c>
      <c r="G13" s="32">
        <v>1.15337501441382E-2</v>
      </c>
    </row>
    <row r="14" spans="1:7" s="1" customFormat="1" ht="14.85" customHeight="1" x14ac:dyDescent="0.2">
      <c r="A14" s="8" t="s">
        <v>25</v>
      </c>
      <c r="B14" s="31">
        <v>8.1677239354339598E-2</v>
      </c>
      <c r="C14" s="31">
        <v>8.7260253755799599E-2</v>
      </c>
      <c r="D14" s="31">
        <v>5.5830144014600404E-3</v>
      </c>
      <c r="E14" s="31">
        <v>2.8417079585452601E-2</v>
      </c>
      <c r="F14" s="31">
        <v>2.9169942200986201E-2</v>
      </c>
      <c r="G14" s="31">
        <v>7.5286261553362697E-4</v>
      </c>
    </row>
    <row r="15" spans="1:7" s="1" customFormat="1" ht="14.85" customHeight="1" x14ac:dyDescent="0.2">
      <c r="A15" s="12" t="s">
        <v>26</v>
      </c>
      <c r="B15" s="32">
        <v>9.9732545946390907</v>
      </c>
      <c r="C15" s="32">
        <v>9.7973447321639409</v>
      </c>
      <c r="D15" s="32">
        <v>-0.175909862475152</v>
      </c>
      <c r="E15" s="32">
        <v>3.46988673689523</v>
      </c>
      <c r="F15" s="32">
        <v>3.2751220316198602</v>
      </c>
      <c r="G15" s="32">
        <v>-0.19476470527536799</v>
      </c>
    </row>
    <row r="16" spans="1:7" s="1" customFormat="1" ht="14.85" customHeight="1" x14ac:dyDescent="0.2">
      <c r="A16" s="8" t="s">
        <v>27</v>
      </c>
      <c r="B16" s="31">
        <v>0.76865850524838597</v>
      </c>
      <c r="C16" s="31">
        <v>0.2225539994995</v>
      </c>
      <c r="D16" s="31">
        <v>-0.54610450574888603</v>
      </c>
      <c r="E16" s="31">
        <v>0.26743105044132298</v>
      </c>
      <c r="F16" s="31">
        <v>7.4396841890541299E-2</v>
      </c>
      <c r="G16" s="31">
        <v>-0.19303420855078199</v>
      </c>
    </row>
    <row r="17" spans="1:7" s="1" customFormat="1" ht="14.85" customHeight="1" x14ac:dyDescent="0.2">
      <c r="A17" s="12" t="s">
        <v>28</v>
      </c>
      <c r="B17" s="32">
        <v>2.1215689465440302</v>
      </c>
      <c r="C17" s="32">
        <v>2.62217737257216</v>
      </c>
      <c r="D17" s="32">
        <v>0.50060842602813205</v>
      </c>
      <c r="E17" s="32">
        <v>0.73813456571929803</v>
      </c>
      <c r="F17" s="32">
        <v>0.87655901864232499</v>
      </c>
      <c r="G17" s="32">
        <v>0.13842445292302699</v>
      </c>
    </row>
    <row r="18" spans="1:7" s="1" customFormat="1" ht="14.85" customHeight="1" x14ac:dyDescent="0.2">
      <c r="A18" s="8" t="s">
        <v>29</v>
      </c>
      <c r="B18" s="31">
        <v>0.32108123328091698</v>
      </c>
      <c r="C18" s="31">
        <v>0.33480646858211799</v>
      </c>
      <c r="D18" s="31">
        <v>1.37252353012004E-2</v>
      </c>
      <c r="E18" s="31">
        <v>0.111710325075456</v>
      </c>
      <c r="F18" s="31">
        <v>0.111921349259285</v>
      </c>
      <c r="G18" s="31">
        <v>2.11024183829032E-4</v>
      </c>
    </row>
    <row r="19" spans="1:7" s="1" customFormat="1" ht="14.85" customHeight="1" x14ac:dyDescent="0.2">
      <c r="A19" s="12" t="s">
        <v>233</v>
      </c>
      <c r="B19" s="32">
        <v>0.106526864116371</v>
      </c>
      <c r="C19" s="32">
        <v>0.115786234853349</v>
      </c>
      <c r="D19" s="32">
        <v>9.2593707369780596E-3</v>
      </c>
      <c r="E19" s="32">
        <v>3.7062741095482001E-2</v>
      </c>
      <c r="F19" s="32">
        <v>3.8705798264052398E-2</v>
      </c>
      <c r="G19" s="32">
        <v>1.6430571685703999E-3</v>
      </c>
    </row>
    <row r="20" spans="1:7" s="1" customFormat="1" ht="14.85" customHeight="1" x14ac:dyDescent="0.2">
      <c r="A20" s="8" t="s">
        <v>30</v>
      </c>
      <c r="B20" s="31">
        <v>40.893664592773398</v>
      </c>
      <c r="C20" s="31">
        <v>42.440161435166303</v>
      </c>
      <c r="D20" s="31">
        <v>1.54649684239285</v>
      </c>
      <c r="E20" s="31">
        <v>14.2276909755999</v>
      </c>
      <c r="F20" s="31">
        <v>14.1871814804578</v>
      </c>
      <c r="G20" s="31">
        <v>-4.0509495142110302E-2</v>
      </c>
    </row>
    <row r="21" spans="1:7" s="1" customFormat="1" ht="14.85" customHeight="1" x14ac:dyDescent="0.2">
      <c r="A21" s="12" t="s">
        <v>31</v>
      </c>
      <c r="B21" s="32">
        <v>8.7760937989457805E-2</v>
      </c>
      <c r="C21" s="32">
        <v>8.6607529627395402E-2</v>
      </c>
      <c r="D21" s="32">
        <v>-1.1534083620623799E-3</v>
      </c>
      <c r="E21" s="32">
        <v>3.0533715133552599E-2</v>
      </c>
      <c r="F21" s="32">
        <v>2.8951745206601799E-2</v>
      </c>
      <c r="G21" s="32">
        <v>-1.58196992695077E-3</v>
      </c>
    </row>
    <row r="22" spans="1:7" s="1" customFormat="1" ht="14.85" customHeight="1" x14ac:dyDescent="0.2">
      <c r="A22" s="8" t="s">
        <v>32</v>
      </c>
      <c r="B22" s="31">
        <v>0.30537619103338998</v>
      </c>
      <c r="C22" s="31">
        <v>0.30437296533945601</v>
      </c>
      <c r="D22" s="31">
        <v>-1.00322569393401E-3</v>
      </c>
      <c r="E22" s="31">
        <v>0.106246239377055</v>
      </c>
      <c r="F22" s="31">
        <v>0.101747833914643</v>
      </c>
      <c r="G22" s="31">
        <v>-4.4984054624123701E-3</v>
      </c>
    </row>
    <row r="23" spans="1:7" s="1" customFormat="1" ht="14.85" customHeight="1" x14ac:dyDescent="0.2">
      <c r="A23" s="12" t="s">
        <v>33</v>
      </c>
      <c r="B23" s="32">
        <v>1.9868491856505099</v>
      </c>
      <c r="C23" s="32">
        <v>1.9731096534336201</v>
      </c>
      <c r="D23" s="32">
        <v>-1.37395322168957E-2</v>
      </c>
      <c r="E23" s="32">
        <v>0.69126297459663799</v>
      </c>
      <c r="F23" s="32">
        <v>0.65958431324228495</v>
      </c>
      <c r="G23" s="32">
        <v>-3.1678661354352801E-2</v>
      </c>
    </row>
    <row r="24" spans="1:7" s="1" customFormat="1" ht="14.85" customHeight="1" x14ac:dyDescent="0.2">
      <c r="A24" s="8" t="s">
        <v>34</v>
      </c>
      <c r="B24" s="31">
        <v>0.211407594203984</v>
      </c>
      <c r="C24" s="31">
        <v>0.22444096384484899</v>
      </c>
      <c r="D24" s="31">
        <v>1.30333696408654E-2</v>
      </c>
      <c r="E24" s="31">
        <v>7.3552760560393296E-2</v>
      </c>
      <c r="F24" s="31">
        <v>7.5027628973090801E-2</v>
      </c>
      <c r="G24" s="31">
        <v>1.4748684126974999E-3</v>
      </c>
    </row>
    <row r="25" spans="1:7" s="1" customFormat="1" ht="14.85" customHeight="1" x14ac:dyDescent="0.2">
      <c r="A25" s="12" t="s">
        <v>35</v>
      </c>
      <c r="B25" s="32">
        <v>2.3857051196508801</v>
      </c>
      <c r="C25" s="32">
        <v>2.5127562969100201</v>
      </c>
      <c r="D25" s="32">
        <v>0.12705117725913601</v>
      </c>
      <c r="E25" s="32">
        <v>0.83003261114675297</v>
      </c>
      <c r="F25" s="32">
        <v>0.83998100843429901</v>
      </c>
      <c r="G25" s="32">
        <v>9.9483972875461704E-3</v>
      </c>
    </row>
    <row r="26" spans="1:7" s="1" customFormat="1" ht="14.85" customHeight="1" x14ac:dyDescent="0.2">
      <c r="A26" s="8" t="s">
        <v>36</v>
      </c>
      <c r="B26" s="31">
        <v>1.7264685719536801</v>
      </c>
      <c r="C26" s="31">
        <v>1.87324692414872</v>
      </c>
      <c r="D26" s="31">
        <v>0.14677835219503499</v>
      </c>
      <c r="E26" s="31">
        <v>0.60067156038598202</v>
      </c>
      <c r="F26" s="31">
        <v>0.62620153109469501</v>
      </c>
      <c r="G26" s="31">
        <v>2.5529970708713198E-2</v>
      </c>
    </row>
    <row r="27" spans="1:7" s="1" customFormat="1" ht="14.85" customHeight="1" x14ac:dyDescent="0.2">
      <c r="A27" s="12" t="s">
        <v>37</v>
      </c>
      <c r="B27" s="32">
        <v>5.89660079621392</v>
      </c>
      <c r="C27" s="32">
        <v>6.5778131972320901</v>
      </c>
      <c r="D27" s="32">
        <v>0.68121240101817804</v>
      </c>
      <c r="E27" s="32">
        <v>2.05154061809939</v>
      </c>
      <c r="F27" s="32">
        <v>2.1988754617779498</v>
      </c>
      <c r="G27" s="32">
        <v>0.14733484367855099</v>
      </c>
    </row>
    <row r="28" spans="1:7" s="1" customFormat="1" ht="14.85" customHeight="1" x14ac:dyDescent="0.2">
      <c r="A28" s="8" t="s">
        <v>38</v>
      </c>
      <c r="B28" s="31">
        <v>3.7243502551269998</v>
      </c>
      <c r="C28" s="31">
        <v>3.84933799977212</v>
      </c>
      <c r="D28" s="31">
        <v>0.124987744645121</v>
      </c>
      <c r="E28" s="31">
        <v>1.2957729526692401</v>
      </c>
      <c r="F28" s="31">
        <v>1.2867824941197801</v>
      </c>
      <c r="G28" s="31">
        <v>-8.9904585494583397E-3</v>
      </c>
    </row>
    <row r="29" spans="1:7" s="1" customFormat="1" ht="14.85" customHeight="1" x14ac:dyDescent="0.2">
      <c r="A29" s="12" t="s">
        <v>39</v>
      </c>
      <c r="B29" s="32">
        <v>2.1505414979184998</v>
      </c>
      <c r="C29" s="32">
        <v>2.5824051779163102</v>
      </c>
      <c r="D29" s="32">
        <v>0.431863679997808</v>
      </c>
      <c r="E29" s="32">
        <v>0.74821467254844898</v>
      </c>
      <c r="F29" s="32">
        <v>0.86326370297014698</v>
      </c>
      <c r="G29" s="32">
        <v>0.11504903042169801</v>
      </c>
    </row>
    <row r="30" spans="1:7" s="1" customFormat="1" ht="14.85" customHeight="1" x14ac:dyDescent="0.2">
      <c r="A30" s="8" t="s">
        <v>40</v>
      </c>
      <c r="B30" s="31">
        <v>1.60255168221794</v>
      </c>
      <c r="C30" s="31">
        <v>1.6392248937577201</v>
      </c>
      <c r="D30" s="31">
        <v>3.6673211539784603E-2</v>
      </c>
      <c r="E30" s="31">
        <v>0.55755849552925096</v>
      </c>
      <c r="F30" s="31">
        <v>0.54797107901090203</v>
      </c>
      <c r="G30" s="31">
        <v>-9.5874165183496406E-3</v>
      </c>
    </row>
    <row r="31" spans="1:7" s="1" customFormat="1" ht="19.149999999999999" customHeight="1" x14ac:dyDescent="0.15">
      <c r="A31" s="19" t="s">
        <v>56</v>
      </c>
      <c r="B31" s="33">
        <v>100</v>
      </c>
      <c r="C31" s="33">
        <v>100</v>
      </c>
      <c r="D31" s="33">
        <v>0</v>
      </c>
      <c r="E31" s="33">
        <v>34.791919768702101</v>
      </c>
      <c r="F31" s="33">
        <v>33.428669921839997</v>
      </c>
      <c r="G31" s="33">
        <v>-1.3632498468621099</v>
      </c>
    </row>
    <row r="32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2.75" x14ac:dyDescent="0.2"/>
  <cols>
    <col min="1" max="1" width="43.5703125" customWidth="1"/>
    <col min="2" max="7" width="15" customWidth="1"/>
    <col min="8" max="8" width="4.7109375" customWidth="1"/>
  </cols>
  <sheetData>
    <row r="1" spans="1:7" s="1" customFormat="1" ht="16.5" customHeight="1" x14ac:dyDescent="0.15">
      <c r="A1" s="119" t="s">
        <v>72</v>
      </c>
      <c r="B1" s="119"/>
      <c r="C1" s="119"/>
      <c r="D1" s="119"/>
      <c r="E1" s="119"/>
      <c r="F1" s="119"/>
      <c r="G1" s="119"/>
    </row>
    <row r="2" spans="1:7" s="1" customFormat="1" ht="16.5" customHeight="1" x14ac:dyDescent="0.15">
      <c r="A2" s="120" t="s">
        <v>73</v>
      </c>
      <c r="B2" s="120"/>
      <c r="C2" s="120"/>
      <c r="D2" s="120"/>
      <c r="E2" s="120"/>
      <c r="F2" s="120"/>
      <c r="G2" s="120"/>
    </row>
    <row r="3" spans="1:7" s="1" customFormat="1" ht="14.45" customHeight="1" x14ac:dyDescent="0.15"/>
    <row r="4" spans="1:7" s="1" customFormat="1" ht="27.2" customHeight="1" x14ac:dyDescent="0.15">
      <c r="A4" s="124" t="s">
        <v>6</v>
      </c>
      <c r="B4" s="130" t="s">
        <v>67</v>
      </c>
      <c r="C4" s="130"/>
      <c r="D4" s="130"/>
      <c r="E4" s="130" t="s">
        <v>68</v>
      </c>
      <c r="F4" s="130"/>
      <c r="G4" s="130"/>
    </row>
    <row r="5" spans="1:7" s="1" customFormat="1" ht="19.149999999999999" customHeight="1" x14ac:dyDescent="0.15">
      <c r="A5" s="124"/>
      <c r="B5" s="129" t="s">
        <v>61</v>
      </c>
      <c r="C5" s="129"/>
      <c r="D5" s="128" t="s">
        <v>69</v>
      </c>
      <c r="E5" s="129" t="s">
        <v>61</v>
      </c>
      <c r="F5" s="129"/>
      <c r="G5" s="128" t="s">
        <v>69</v>
      </c>
    </row>
    <row r="6" spans="1:7" s="1" customFormat="1" ht="27.2" customHeight="1" x14ac:dyDescent="0.15">
      <c r="A6" s="124"/>
      <c r="B6" s="7" t="s">
        <v>63</v>
      </c>
      <c r="C6" s="7" t="s">
        <v>64</v>
      </c>
      <c r="D6" s="128"/>
      <c r="E6" s="7" t="s">
        <v>63</v>
      </c>
      <c r="F6" s="7" t="s">
        <v>64</v>
      </c>
      <c r="G6" s="128"/>
    </row>
    <row r="7" spans="1:7" s="1" customFormat="1" ht="22.9" customHeight="1" x14ac:dyDescent="0.15">
      <c r="A7" s="125" t="s">
        <v>18</v>
      </c>
      <c r="B7" s="125"/>
      <c r="C7" s="125"/>
      <c r="D7" s="125"/>
      <c r="E7" s="125"/>
      <c r="F7" s="125"/>
      <c r="G7" s="125"/>
    </row>
    <row r="8" spans="1:7" s="1" customFormat="1" ht="14.85" customHeight="1" x14ac:dyDescent="0.2">
      <c r="A8" s="8" t="s">
        <v>19</v>
      </c>
      <c r="B8" s="31">
        <v>1.73868418840078</v>
      </c>
      <c r="C8" s="31">
        <v>1.43742132913579</v>
      </c>
      <c r="D8" s="31">
        <v>-0.30126285926499802</v>
      </c>
      <c r="E8" s="31">
        <v>0.50257962559549396</v>
      </c>
      <c r="F8" s="31">
        <v>0.39565115368771397</v>
      </c>
      <c r="G8" s="31">
        <v>-0.10692847190778</v>
      </c>
    </row>
    <row r="9" spans="1:7" s="1" customFormat="1" ht="14.85" customHeight="1" x14ac:dyDescent="0.2">
      <c r="A9" s="12" t="s">
        <v>21</v>
      </c>
      <c r="B9" s="32">
        <v>11.2537163004418</v>
      </c>
      <c r="C9" s="32">
        <v>11.420434037067301</v>
      </c>
      <c r="D9" s="32">
        <v>0.16671773662549899</v>
      </c>
      <c r="E9" s="32">
        <v>3.25297058693342</v>
      </c>
      <c r="F9" s="32">
        <v>3.14348188022002</v>
      </c>
      <c r="G9" s="32">
        <v>-0.1094887067134</v>
      </c>
    </row>
    <row r="10" spans="1:7" s="1" customFormat="1" ht="14.85" customHeight="1" x14ac:dyDescent="0.2">
      <c r="A10" s="8" t="s">
        <v>22</v>
      </c>
      <c r="B10" s="31">
        <v>1.14149650633421</v>
      </c>
      <c r="C10" s="31">
        <v>1.1628977278991099</v>
      </c>
      <c r="D10" s="31">
        <v>2.1401221564904E-2</v>
      </c>
      <c r="E10" s="31">
        <v>0.32995807438709401</v>
      </c>
      <c r="F10" s="31">
        <v>0.320088354289782</v>
      </c>
      <c r="G10" s="31">
        <v>-9.8697200973121794E-3</v>
      </c>
    </row>
    <row r="11" spans="1:7" s="1" customFormat="1" ht="14.85" customHeight="1" x14ac:dyDescent="0.2">
      <c r="A11" s="12" t="s">
        <v>23</v>
      </c>
      <c r="B11" s="32">
        <v>2.1788143167248299</v>
      </c>
      <c r="C11" s="32">
        <v>1.9032957524495799</v>
      </c>
      <c r="D11" s="32">
        <v>-0.27551856427524701</v>
      </c>
      <c r="E11" s="32">
        <v>0.62980252011658</v>
      </c>
      <c r="F11" s="32">
        <v>0.52388339104328496</v>
      </c>
      <c r="G11" s="32">
        <v>-0.105919129073295</v>
      </c>
    </row>
    <row r="12" spans="1:7" s="1" customFormat="1" ht="14.85" customHeight="1" x14ac:dyDescent="0.2">
      <c r="A12" s="8" t="s">
        <v>232</v>
      </c>
      <c r="B12" s="31">
        <v>5.9737377077673797</v>
      </c>
      <c r="C12" s="31">
        <v>3.4959412672321402</v>
      </c>
      <c r="D12" s="31">
        <v>-2.47779644053524</v>
      </c>
      <c r="E12" s="31">
        <v>1.7267534153726101</v>
      </c>
      <c r="F12" s="31">
        <v>0.96226010256608896</v>
      </c>
      <c r="G12" s="31">
        <v>-0.764493312806523</v>
      </c>
    </row>
    <row r="13" spans="1:7" s="1" customFormat="1" ht="14.85" customHeight="1" x14ac:dyDescent="0.2">
      <c r="A13" s="12" t="s">
        <v>24</v>
      </c>
      <c r="B13" s="32">
        <v>4.1386281593931296</v>
      </c>
      <c r="C13" s="32">
        <v>4.1176879401550401</v>
      </c>
      <c r="D13" s="32">
        <v>-2.09402192380914E-2</v>
      </c>
      <c r="E13" s="32">
        <v>1.19630132067855</v>
      </c>
      <c r="F13" s="32">
        <v>1.13339627778295</v>
      </c>
      <c r="G13" s="32">
        <v>-6.2905042895593094E-2</v>
      </c>
    </row>
    <row r="14" spans="1:7" s="1" customFormat="1" ht="14.85" customHeight="1" x14ac:dyDescent="0.2">
      <c r="A14" s="8" t="s">
        <v>25</v>
      </c>
      <c r="B14" s="31">
        <v>8.6528139132047002E-2</v>
      </c>
      <c r="C14" s="31">
        <v>9.3090966132583594E-2</v>
      </c>
      <c r="D14" s="31">
        <v>6.5628270005366404E-3</v>
      </c>
      <c r="E14" s="31">
        <v>2.5011603635999E-2</v>
      </c>
      <c r="F14" s="31">
        <v>2.5623348841223002E-2</v>
      </c>
      <c r="G14" s="31">
        <v>6.1174520522399201E-4</v>
      </c>
    </row>
    <row r="15" spans="1:7" s="1" customFormat="1" ht="14.85" customHeight="1" x14ac:dyDescent="0.2">
      <c r="A15" s="12" t="s">
        <v>26</v>
      </c>
      <c r="B15" s="32">
        <v>9.90740916631907</v>
      </c>
      <c r="C15" s="32">
        <v>9.7706055132184897</v>
      </c>
      <c r="D15" s="32">
        <v>-0.13680365310058001</v>
      </c>
      <c r="E15" s="32">
        <v>2.8638104738329999</v>
      </c>
      <c r="F15" s="32">
        <v>2.6893655083416799</v>
      </c>
      <c r="G15" s="32">
        <v>-0.17444496549132599</v>
      </c>
    </row>
    <row r="16" spans="1:7" s="1" customFormat="1" ht="14.85" customHeight="1" x14ac:dyDescent="0.2">
      <c r="A16" s="8" t="s">
        <v>27</v>
      </c>
      <c r="B16" s="31">
        <v>0.74987996649672395</v>
      </c>
      <c r="C16" s="31">
        <v>0.216807285178447</v>
      </c>
      <c r="D16" s="31">
        <v>-0.53307268131827701</v>
      </c>
      <c r="E16" s="31">
        <v>0.21675839426027599</v>
      </c>
      <c r="F16" s="31">
        <v>5.9676345946756401E-2</v>
      </c>
      <c r="G16" s="31">
        <v>-0.15708204831351899</v>
      </c>
    </row>
    <row r="17" spans="1:7" s="1" customFormat="1" ht="14.85" customHeight="1" x14ac:dyDescent="0.2">
      <c r="A17" s="12" t="s">
        <v>28</v>
      </c>
      <c r="B17" s="32">
        <v>2.1497008716835002</v>
      </c>
      <c r="C17" s="32">
        <v>2.6872161203303802</v>
      </c>
      <c r="D17" s="32">
        <v>0.53751524864688704</v>
      </c>
      <c r="E17" s="32">
        <v>0.62138706180259795</v>
      </c>
      <c r="F17" s="32">
        <v>0.73965798104315095</v>
      </c>
      <c r="G17" s="32">
        <v>0.118270919240553</v>
      </c>
    </row>
    <row r="18" spans="1:7" s="1" customFormat="1" ht="14.85" customHeight="1" x14ac:dyDescent="0.2">
      <c r="A18" s="8" t="s">
        <v>29</v>
      </c>
      <c r="B18" s="31">
        <v>0.31448459248455601</v>
      </c>
      <c r="C18" s="31">
        <v>0.32760620308432198</v>
      </c>
      <c r="D18" s="31">
        <v>1.3121610599766201E-2</v>
      </c>
      <c r="E18" s="31">
        <v>9.0904115768036503E-2</v>
      </c>
      <c r="F18" s="31">
        <v>9.0173820005504501E-2</v>
      </c>
      <c r="G18" s="31">
        <v>-7.3029576253198E-4</v>
      </c>
    </row>
    <row r="19" spans="1:7" s="1" customFormat="1" ht="14.85" customHeight="1" x14ac:dyDescent="0.2">
      <c r="A19" s="12" t="s">
        <v>233</v>
      </c>
      <c r="B19" s="32">
        <v>0.103871703576656</v>
      </c>
      <c r="C19" s="32">
        <v>0.112593223949295</v>
      </c>
      <c r="D19" s="32">
        <v>8.7215203726387202E-3</v>
      </c>
      <c r="E19" s="32">
        <v>3.0024890225486E-2</v>
      </c>
      <c r="F19" s="32">
        <v>3.0991357961649799E-2</v>
      </c>
      <c r="G19" s="32">
        <v>9.6646773616374199E-4</v>
      </c>
    </row>
    <row r="20" spans="1:7" s="1" customFormat="1" ht="14.85" customHeight="1" x14ac:dyDescent="0.2">
      <c r="A20" s="8" t="s">
        <v>30</v>
      </c>
      <c r="B20" s="31">
        <v>39.908084222282902</v>
      </c>
      <c r="C20" s="31">
        <v>41.345147304026497</v>
      </c>
      <c r="D20" s="31">
        <v>1.4370630817436301</v>
      </c>
      <c r="E20" s="31">
        <v>11.535729237358799</v>
      </c>
      <c r="F20" s="31">
        <v>11.3802786271869</v>
      </c>
      <c r="G20" s="31">
        <v>-0.15545061017189399</v>
      </c>
    </row>
    <row r="21" spans="1:7" s="1" customFormat="1" ht="14.85" customHeight="1" x14ac:dyDescent="0.2">
      <c r="A21" s="12" t="s">
        <v>31</v>
      </c>
      <c r="B21" s="32">
        <v>8.5557132223346696E-2</v>
      </c>
      <c r="C21" s="32">
        <v>8.4267999393772205E-2</v>
      </c>
      <c r="D21" s="32">
        <v>-1.2891328295745201E-3</v>
      </c>
      <c r="E21" s="32">
        <v>2.4730926850714499E-2</v>
      </c>
      <c r="F21" s="32">
        <v>2.31948215205258E-2</v>
      </c>
      <c r="G21" s="32">
        <v>-1.53610533018872E-3</v>
      </c>
    </row>
    <row r="22" spans="1:7" s="1" customFormat="1" ht="14.85" customHeight="1" x14ac:dyDescent="0.2">
      <c r="A22" s="8" t="s">
        <v>32</v>
      </c>
      <c r="B22" s="31">
        <v>0.23103647779207201</v>
      </c>
      <c r="C22" s="31">
        <v>0.21291099460132201</v>
      </c>
      <c r="D22" s="31">
        <v>-1.8125483190749699E-2</v>
      </c>
      <c r="E22" s="31">
        <v>6.6782816156188404E-2</v>
      </c>
      <c r="F22" s="31">
        <v>5.86038894368279E-2</v>
      </c>
      <c r="G22" s="31">
        <v>-8.1789267193604891E-3</v>
      </c>
    </row>
    <row r="23" spans="1:7" s="1" customFormat="1" ht="14.85" customHeight="1" x14ac:dyDescent="0.2">
      <c r="A23" s="12" t="s">
        <v>33</v>
      </c>
      <c r="B23" s="32">
        <v>2.0066118397211699</v>
      </c>
      <c r="C23" s="32">
        <v>2.0111594318730801</v>
      </c>
      <c r="D23" s="32">
        <v>4.5475921519072503E-3</v>
      </c>
      <c r="E23" s="32">
        <v>0.58002611046353303</v>
      </c>
      <c r="F23" s="32">
        <v>0.55357293880487801</v>
      </c>
      <c r="G23" s="32">
        <v>-2.6453171658655E-2</v>
      </c>
    </row>
    <row r="24" spans="1:7" s="1" customFormat="1" ht="14.85" customHeight="1" x14ac:dyDescent="0.2">
      <c r="A24" s="8" t="s">
        <v>34</v>
      </c>
      <c r="B24" s="31">
        <v>0.209836499027277</v>
      </c>
      <c r="C24" s="31">
        <v>0.22246919007617</v>
      </c>
      <c r="D24" s="31">
        <v>1.26326910488935E-2</v>
      </c>
      <c r="E24" s="31">
        <v>6.0654804259994997E-2</v>
      </c>
      <c r="F24" s="31">
        <v>6.12347889442603E-2</v>
      </c>
      <c r="G24" s="31">
        <v>5.7998468426529901E-4</v>
      </c>
    </row>
    <row r="25" spans="1:7" s="1" customFormat="1" ht="14.85" customHeight="1" x14ac:dyDescent="0.2">
      <c r="A25" s="12" t="s">
        <v>35</v>
      </c>
      <c r="B25" s="32">
        <v>2.5351516420039402</v>
      </c>
      <c r="C25" s="32">
        <v>2.6711446859391201</v>
      </c>
      <c r="D25" s="32">
        <v>0.135993043935176</v>
      </c>
      <c r="E25" s="32">
        <v>0.73280448028808098</v>
      </c>
      <c r="F25" s="32">
        <v>0.73523430829707803</v>
      </c>
      <c r="G25" s="32">
        <v>2.4298280089972801E-3</v>
      </c>
    </row>
    <row r="26" spans="1:7" s="1" customFormat="1" ht="14.85" customHeight="1" x14ac:dyDescent="0.2">
      <c r="A26" s="8" t="s">
        <v>36</v>
      </c>
      <c r="B26" s="31">
        <v>1.6347545685776901</v>
      </c>
      <c r="C26" s="31">
        <v>1.7222005512168199</v>
      </c>
      <c r="D26" s="31">
        <v>8.7445982639132502E-2</v>
      </c>
      <c r="E26" s="31">
        <v>0.47253799424724102</v>
      </c>
      <c r="F26" s="31">
        <v>0.474036819378645</v>
      </c>
      <c r="G26" s="31">
        <v>1.4988251314041301E-3</v>
      </c>
    </row>
    <row r="27" spans="1:7" s="1" customFormat="1" ht="14.85" customHeight="1" x14ac:dyDescent="0.2">
      <c r="A27" s="12" t="s">
        <v>37</v>
      </c>
      <c r="B27" s="32">
        <v>5.8405702090470797</v>
      </c>
      <c r="C27" s="32">
        <v>6.5346536837953302</v>
      </c>
      <c r="D27" s="32">
        <v>0.69408347474824905</v>
      </c>
      <c r="E27" s="32">
        <v>1.68826035717675</v>
      </c>
      <c r="F27" s="32">
        <v>1.7986676672578099</v>
      </c>
      <c r="G27" s="32">
        <v>0.110407310081064</v>
      </c>
    </row>
    <row r="28" spans="1:7" s="1" customFormat="1" ht="14.85" customHeight="1" x14ac:dyDescent="0.2">
      <c r="A28" s="8" t="s">
        <v>38</v>
      </c>
      <c r="B28" s="31">
        <v>4.0511537227853802</v>
      </c>
      <c r="C28" s="31">
        <v>4.2248819197021303</v>
      </c>
      <c r="D28" s="31">
        <v>0.17372819691675001</v>
      </c>
      <c r="E28" s="31">
        <v>1.1710161827030701</v>
      </c>
      <c r="F28" s="31">
        <v>1.1629014902189501</v>
      </c>
      <c r="G28" s="31">
        <v>-8.1146924841160907E-3</v>
      </c>
    </row>
    <row r="29" spans="1:7" s="1" customFormat="1" ht="14.85" customHeight="1" x14ac:dyDescent="0.2">
      <c r="A29" s="12" t="s">
        <v>39</v>
      </c>
      <c r="B29" s="32">
        <v>2.1891193824603898</v>
      </c>
      <c r="C29" s="32">
        <v>2.6179988265288201</v>
      </c>
      <c r="D29" s="32">
        <v>0.42887944406843198</v>
      </c>
      <c r="E29" s="32">
        <v>0.63278127618606395</v>
      </c>
      <c r="F29" s="32">
        <v>0.72060587600433401</v>
      </c>
      <c r="G29" s="32">
        <v>8.7824599818270302E-2</v>
      </c>
    </row>
    <row r="30" spans="1:7" s="1" customFormat="1" ht="14.85" customHeight="1" x14ac:dyDescent="0.2">
      <c r="A30" s="8" t="s">
        <v>40</v>
      </c>
      <c r="B30" s="31">
        <v>1.57117268532405</v>
      </c>
      <c r="C30" s="31">
        <v>1.60756804701443</v>
      </c>
      <c r="D30" s="31">
        <v>3.6395361690378498E-2</v>
      </c>
      <c r="E30" s="31">
        <v>0.45415917692466501</v>
      </c>
      <c r="F30" s="31">
        <v>0.44248414820389897</v>
      </c>
      <c r="G30" s="31">
        <v>-1.1675028720765699E-2</v>
      </c>
    </row>
    <row r="31" spans="1:7" s="1" customFormat="1" ht="19.149999999999999" customHeight="1" x14ac:dyDescent="0.15">
      <c r="A31" s="19" t="s">
        <v>56</v>
      </c>
      <c r="B31" s="33">
        <v>100</v>
      </c>
      <c r="C31" s="33">
        <v>100</v>
      </c>
      <c r="D31" s="33">
        <v>0</v>
      </c>
      <c r="E31" s="33">
        <v>28.905745445224198</v>
      </c>
      <c r="F31" s="33">
        <v>27.525064896983899</v>
      </c>
      <c r="G31" s="33">
        <v>-1.3806805482403299</v>
      </c>
    </row>
    <row r="32" spans="1:7" s="1" customFormat="1" ht="28.7" customHeight="1" x14ac:dyDescent="0.15"/>
  </sheetData>
  <mergeCells count="10">
    <mergeCell ref="A1:G1"/>
    <mergeCell ref="A2:G2"/>
    <mergeCell ref="A4:A6"/>
    <mergeCell ref="A7:G7"/>
    <mergeCell ref="B4:D4"/>
    <mergeCell ref="B5:C5"/>
    <mergeCell ref="D5:D6"/>
    <mergeCell ref="E4:G4"/>
    <mergeCell ref="E5:F5"/>
    <mergeCell ref="G5:G6"/>
  </mergeCells>
  <pageMargins left="0.7" right="0.7" top="0.75" bottom="0.75" header="0.3" footer="0.3"/>
  <pageSetup paperSize="8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sqref="A1:F1"/>
    </sheetView>
  </sheetViews>
  <sheetFormatPr defaultRowHeight="12.75" x14ac:dyDescent="0.2"/>
  <cols>
    <col min="1" max="1" width="43.28515625" customWidth="1"/>
    <col min="2" max="5" width="17.140625" customWidth="1"/>
    <col min="6" max="6" width="0.140625" customWidth="1"/>
    <col min="7" max="7" width="4.7109375" customWidth="1"/>
  </cols>
  <sheetData>
    <row r="1" spans="1:6" s="1" customFormat="1" ht="30.4" customHeight="1" x14ac:dyDescent="0.15">
      <c r="A1" s="119" t="s">
        <v>80</v>
      </c>
      <c r="B1" s="119"/>
      <c r="C1" s="119"/>
      <c r="D1" s="119"/>
      <c r="E1" s="119"/>
      <c r="F1" s="119"/>
    </row>
    <row r="2" spans="1:6" s="1" customFormat="1" ht="16.5" customHeight="1" x14ac:dyDescent="0.15">
      <c r="A2" s="120" t="s">
        <v>81</v>
      </c>
      <c r="B2" s="120"/>
      <c r="C2" s="120"/>
      <c r="D2" s="120"/>
      <c r="E2" s="120"/>
      <c r="F2" s="120"/>
    </row>
    <row r="3" spans="1:6" s="1" customFormat="1" ht="16.5" customHeight="1" x14ac:dyDescent="0.15">
      <c r="A3" s="121" t="s">
        <v>82</v>
      </c>
      <c r="B3" s="121"/>
      <c r="C3" s="121"/>
      <c r="D3" s="121"/>
      <c r="E3" s="121"/>
      <c r="F3" s="121"/>
    </row>
    <row r="4" spans="1:6" s="1" customFormat="1" ht="31.9" customHeight="1" x14ac:dyDescent="0.15">
      <c r="A4" s="124" t="s">
        <v>6</v>
      </c>
      <c r="B4" s="130" t="s">
        <v>74</v>
      </c>
      <c r="C4" s="130"/>
      <c r="D4" s="130" t="s">
        <v>75</v>
      </c>
      <c r="E4" s="130"/>
    </row>
    <row r="5" spans="1:6" s="1" customFormat="1" ht="31.5" customHeight="1" x14ac:dyDescent="0.15">
      <c r="A5" s="124"/>
      <c r="B5" s="7" t="s">
        <v>76</v>
      </c>
      <c r="C5" s="7" t="s">
        <v>77</v>
      </c>
      <c r="D5" s="7" t="s">
        <v>78</v>
      </c>
      <c r="E5" s="7" t="s">
        <v>79</v>
      </c>
    </row>
    <row r="6" spans="1:6" s="1" customFormat="1" ht="19.149999999999999" customHeight="1" x14ac:dyDescent="0.15">
      <c r="A6" s="125" t="s">
        <v>18</v>
      </c>
      <c r="B6" s="125"/>
      <c r="C6" s="125"/>
      <c r="D6" s="125"/>
      <c r="E6" s="125"/>
    </row>
    <row r="7" spans="1:6" s="1" customFormat="1" ht="15.4" customHeight="1" x14ac:dyDescent="0.2">
      <c r="A7" s="8" t="s">
        <v>19</v>
      </c>
      <c r="B7" s="34">
        <v>4.2468948179193902</v>
      </c>
      <c r="C7" s="34">
        <v>95.753105182080603</v>
      </c>
      <c r="D7" s="34">
        <v>94.7675372172138</v>
      </c>
      <c r="E7" s="34">
        <v>5.2324627827861896</v>
      </c>
    </row>
    <row r="8" spans="1:6" s="1" customFormat="1" ht="15.4" customHeight="1" x14ac:dyDescent="0.2">
      <c r="A8" s="12" t="s">
        <v>21</v>
      </c>
      <c r="B8" s="35">
        <v>31.974396263596201</v>
      </c>
      <c r="C8" s="35">
        <v>68.025603736403795</v>
      </c>
      <c r="D8" s="35">
        <v>95.451415143192705</v>
      </c>
      <c r="E8" s="35">
        <v>4.5485848568073202</v>
      </c>
    </row>
    <row r="9" spans="1:6" s="1" customFormat="1" ht="15.4" customHeight="1" x14ac:dyDescent="0.2">
      <c r="A9" s="8" t="s">
        <v>22</v>
      </c>
      <c r="B9" s="34">
        <v>7.62498966006968</v>
      </c>
      <c r="C9" s="34">
        <v>92.375010339930299</v>
      </c>
      <c r="D9" s="34">
        <v>6.3103235281558803</v>
      </c>
      <c r="E9" s="34">
        <v>93.689676471844095</v>
      </c>
    </row>
    <row r="10" spans="1:6" s="1" customFormat="1" ht="15.4" customHeight="1" x14ac:dyDescent="0.2">
      <c r="A10" s="12" t="s">
        <v>23</v>
      </c>
      <c r="B10" s="35">
        <v>1.56788226455215</v>
      </c>
      <c r="C10" s="35">
        <v>98.432117735447804</v>
      </c>
      <c r="D10" s="35">
        <v>42.840146712454697</v>
      </c>
      <c r="E10" s="35">
        <v>57.159853287545303</v>
      </c>
    </row>
    <row r="11" spans="1:6" s="1" customFormat="1" ht="15.4" customHeight="1" x14ac:dyDescent="0.2">
      <c r="A11" s="8" t="s">
        <v>232</v>
      </c>
      <c r="B11" s="34">
        <v>32.910483929726901</v>
      </c>
      <c r="C11" s="34">
        <v>67.089516070273106</v>
      </c>
      <c r="D11" s="34">
        <v>80.959460200559306</v>
      </c>
      <c r="E11" s="34">
        <v>19.040539799440701</v>
      </c>
    </row>
    <row r="12" spans="1:6" s="1" customFormat="1" ht="15.4" customHeight="1" x14ac:dyDescent="0.2">
      <c r="A12" s="12" t="s">
        <v>24</v>
      </c>
      <c r="B12" s="35">
        <v>41.111130227331003</v>
      </c>
      <c r="C12" s="35">
        <v>58.888869772668997</v>
      </c>
      <c r="D12" s="35">
        <v>94.660399021566803</v>
      </c>
      <c r="E12" s="35">
        <v>5.3396009784332499</v>
      </c>
    </row>
    <row r="13" spans="1:6" s="1" customFormat="1" ht="15.4" customHeight="1" x14ac:dyDescent="0.2">
      <c r="A13" s="8" t="s">
        <v>25</v>
      </c>
      <c r="B13" s="34">
        <v>27.4874908495716</v>
      </c>
      <c r="C13" s="34">
        <v>72.5125091504284</v>
      </c>
      <c r="D13" s="34">
        <v>100</v>
      </c>
      <c r="E13" s="34">
        <v>0</v>
      </c>
    </row>
    <row r="14" spans="1:6" s="1" customFormat="1" ht="15.4" customHeight="1" x14ac:dyDescent="0.2">
      <c r="A14" s="12" t="s">
        <v>26</v>
      </c>
      <c r="B14" s="35">
        <v>17.1296285185046</v>
      </c>
      <c r="C14" s="35">
        <v>82.870371481495397</v>
      </c>
      <c r="D14" s="35">
        <v>94.415366846955607</v>
      </c>
      <c r="E14" s="35">
        <v>5.58463315304438</v>
      </c>
    </row>
    <row r="15" spans="1:6" s="1" customFormat="1" ht="15.4" customHeight="1" x14ac:dyDescent="0.2">
      <c r="A15" s="8" t="s">
        <v>27</v>
      </c>
      <c r="B15" s="34">
        <v>84.434838956094097</v>
      </c>
      <c r="C15" s="34">
        <v>15.565161043905899</v>
      </c>
      <c r="D15" s="34">
        <v>99.555366527896197</v>
      </c>
      <c r="E15" s="34">
        <v>0.44463347210384102</v>
      </c>
    </row>
    <row r="16" spans="1:6" s="1" customFormat="1" ht="15.4" customHeight="1" x14ac:dyDescent="0.2">
      <c r="A16" s="12" t="s">
        <v>28</v>
      </c>
      <c r="B16" s="35">
        <v>9.8227959221924799</v>
      </c>
      <c r="C16" s="35">
        <v>90.177204077807502</v>
      </c>
      <c r="D16" s="35">
        <v>43.851122815578101</v>
      </c>
      <c r="E16" s="35">
        <v>56.148877184421899</v>
      </c>
    </row>
    <row r="17" spans="1:5" s="1" customFormat="1" ht="15.4" customHeight="1" x14ac:dyDescent="0.2">
      <c r="A17" s="8" t="s">
        <v>29</v>
      </c>
      <c r="B17" s="34">
        <v>85.922486252126603</v>
      </c>
      <c r="C17" s="34">
        <v>14.0775137478734</v>
      </c>
      <c r="D17" s="34">
        <v>99.7435261109961</v>
      </c>
      <c r="E17" s="34">
        <v>0.25647388900393098</v>
      </c>
    </row>
    <row r="18" spans="1:5" s="1" customFormat="1" ht="15.4" customHeight="1" x14ac:dyDescent="0.2">
      <c r="A18" s="12" t="s">
        <v>233</v>
      </c>
      <c r="B18" s="35">
        <v>100</v>
      </c>
      <c r="C18" s="35">
        <v>0</v>
      </c>
      <c r="D18" s="35">
        <v>100</v>
      </c>
      <c r="E18" s="35">
        <v>0</v>
      </c>
    </row>
    <row r="19" spans="1:5" s="1" customFormat="1" ht="15.4" customHeight="1" x14ac:dyDescent="0.2">
      <c r="A19" s="8" t="s">
        <v>30</v>
      </c>
      <c r="B19" s="34">
        <v>55.7338756715397</v>
      </c>
      <c r="C19" s="34">
        <v>44.2661243284604</v>
      </c>
      <c r="D19" s="34">
        <v>86.995716671240203</v>
      </c>
      <c r="E19" s="34">
        <v>13.004283328759801</v>
      </c>
    </row>
    <row r="20" spans="1:5" s="1" customFormat="1" ht="15.4" customHeight="1" x14ac:dyDescent="0.2">
      <c r="A20" s="12" t="s">
        <v>31</v>
      </c>
      <c r="B20" s="35">
        <v>97.528303892483905</v>
      </c>
      <c r="C20" s="35">
        <v>2.4716961075161099</v>
      </c>
      <c r="D20" s="35">
        <v>100</v>
      </c>
      <c r="E20" s="35">
        <v>0</v>
      </c>
    </row>
    <row r="21" spans="1:5" s="1" customFormat="1" ht="15.4" customHeight="1" x14ac:dyDescent="0.2">
      <c r="A21" s="8" t="s">
        <v>32</v>
      </c>
      <c r="B21" s="34">
        <v>30.149760232296298</v>
      </c>
      <c r="C21" s="34">
        <v>69.850239767703798</v>
      </c>
      <c r="D21" s="34">
        <v>61.912139419923299</v>
      </c>
      <c r="E21" s="34">
        <v>38.087860580076701</v>
      </c>
    </row>
    <row r="22" spans="1:5" s="1" customFormat="1" ht="15.4" customHeight="1" x14ac:dyDescent="0.2">
      <c r="A22" s="12" t="s">
        <v>33</v>
      </c>
      <c r="B22" s="35">
        <v>1.02926960996032</v>
      </c>
      <c r="C22" s="35">
        <v>98.970730390039705</v>
      </c>
      <c r="D22" s="35">
        <v>63.730263353641099</v>
      </c>
      <c r="E22" s="35">
        <v>36.269736646358901</v>
      </c>
    </row>
    <row r="23" spans="1:5" s="1" customFormat="1" ht="15.4" customHeight="1" x14ac:dyDescent="0.2">
      <c r="A23" s="8" t="s">
        <v>34</v>
      </c>
      <c r="B23" s="34">
        <v>67.4757031813037</v>
      </c>
      <c r="C23" s="34">
        <v>32.5242968186963</v>
      </c>
      <c r="D23" s="34">
        <v>100</v>
      </c>
      <c r="E23" s="34">
        <v>0</v>
      </c>
    </row>
    <row r="24" spans="1:5" s="1" customFormat="1" ht="15.4" customHeight="1" x14ac:dyDescent="0.2">
      <c r="A24" s="12" t="s">
        <v>35</v>
      </c>
      <c r="B24" s="35">
        <v>47.582464336602499</v>
      </c>
      <c r="C24" s="35">
        <v>52.417535663397501</v>
      </c>
      <c r="D24" s="35">
        <v>100.07334573786601</v>
      </c>
      <c r="E24" s="35">
        <v>-7.3345737865773405E-2</v>
      </c>
    </row>
    <row r="25" spans="1:5" s="1" customFormat="1" ht="15.4" customHeight="1" x14ac:dyDescent="0.2">
      <c r="A25" s="8" t="s">
        <v>36</v>
      </c>
      <c r="B25" s="34">
        <v>16.057938691447401</v>
      </c>
      <c r="C25" s="34">
        <v>83.942061308552596</v>
      </c>
      <c r="D25" s="34">
        <v>13.2888654193144</v>
      </c>
      <c r="E25" s="34">
        <v>86.711134580685595</v>
      </c>
    </row>
    <row r="26" spans="1:5" s="1" customFormat="1" ht="15.4" customHeight="1" x14ac:dyDescent="0.2">
      <c r="A26" s="12" t="s">
        <v>37</v>
      </c>
      <c r="B26" s="35">
        <v>53.070494252828297</v>
      </c>
      <c r="C26" s="35">
        <v>46.929505747171703</v>
      </c>
      <c r="D26" s="35">
        <v>98.338948576238593</v>
      </c>
      <c r="E26" s="35">
        <v>1.66105142376139</v>
      </c>
    </row>
    <row r="27" spans="1:5" s="1" customFormat="1" ht="15.4" customHeight="1" x14ac:dyDescent="0.2">
      <c r="A27" s="8" t="s">
        <v>38</v>
      </c>
      <c r="B27" s="34">
        <v>63.189029022870997</v>
      </c>
      <c r="C27" s="34">
        <v>36.810970977129003</v>
      </c>
      <c r="D27" s="34">
        <v>98.716937892942994</v>
      </c>
      <c r="E27" s="34">
        <v>1.2830621070569801</v>
      </c>
    </row>
    <row r="28" spans="1:5" s="1" customFormat="1" ht="15.4" customHeight="1" x14ac:dyDescent="0.2">
      <c r="A28" s="12" t="s">
        <v>39</v>
      </c>
      <c r="B28" s="35">
        <v>49.099976500337597</v>
      </c>
      <c r="C28" s="35">
        <v>50.900023499662403</v>
      </c>
      <c r="D28" s="35">
        <v>99.9786411390388</v>
      </c>
      <c r="E28" s="35">
        <v>2.1358860961222699E-2</v>
      </c>
    </row>
    <row r="29" spans="1:5" s="1" customFormat="1" ht="15.4" customHeight="1" x14ac:dyDescent="0.2">
      <c r="A29" s="8" t="s">
        <v>40</v>
      </c>
      <c r="B29" s="34">
        <v>1.02949458796522</v>
      </c>
      <c r="C29" s="34">
        <v>98.970505412034797</v>
      </c>
      <c r="D29" s="34">
        <v>90.502940467311902</v>
      </c>
      <c r="E29" s="34">
        <v>9.4970595326881195</v>
      </c>
    </row>
    <row r="30" spans="1:5" s="1" customFormat="1" ht="19.149999999999999" customHeight="1" x14ac:dyDescent="0.15">
      <c r="A30" s="19" t="s">
        <v>56</v>
      </c>
      <c r="B30" s="36">
        <v>41.562516132403999</v>
      </c>
      <c r="C30" s="36">
        <v>58.4374838675961</v>
      </c>
      <c r="D30" s="36">
        <v>86.291517644474496</v>
      </c>
      <c r="E30" s="36">
        <v>13.708482355525501</v>
      </c>
    </row>
    <row r="31" spans="1:5" s="1" customFormat="1" ht="28.7" customHeight="1" x14ac:dyDescent="0.15"/>
  </sheetData>
  <mergeCells count="7">
    <mergeCell ref="A1:F1"/>
    <mergeCell ref="A2:F2"/>
    <mergeCell ref="A3:F3"/>
    <mergeCell ref="A4:A5"/>
    <mergeCell ref="A6:E6"/>
    <mergeCell ref="B4:C4"/>
    <mergeCell ref="D4:E4"/>
  </mergeCells>
  <pageMargins left="0.7" right="0.7" top="0.75" bottom="0.75" header="0.3" footer="0.3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26</vt:i4>
      </vt:variant>
    </vt:vector>
  </HeadingPairs>
  <TitlesOfParts>
    <vt:vector size="26" baseType="lpstr">
      <vt:lpstr>Testy_d1 </vt:lpstr>
      <vt:lpstr>Tytuł części A xTitle of Part A</vt:lpstr>
      <vt:lpstr>Podtytuł I x Sub-title I</vt:lpstr>
      <vt:lpstr>Tabl.A.1.</vt:lpstr>
      <vt:lpstr>Tabl.A.2.</vt:lpstr>
      <vt:lpstr>Tabl.A.3.</vt:lpstr>
      <vt:lpstr>Tabl.A.4.</vt:lpstr>
      <vt:lpstr>Tabl.A.5.</vt:lpstr>
      <vt:lpstr>Tabl.A.6.</vt:lpstr>
      <vt:lpstr>Tabl.A.7.</vt:lpstr>
      <vt:lpstr>Tabl.A.8.</vt:lpstr>
      <vt:lpstr>Tabl.A.9.</vt:lpstr>
      <vt:lpstr>Tabl.A.10.</vt:lpstr>
      <vt:lpstr>Tabl.A.11.</vt:lpstr>
      <vt:lpstr>Podtytuł II x Sub-title II</vt:lpstr>
      <vt:lpstr>Tabl.A.12.</vt:lpstr>
      <vt:lpstr>Tabl.A.13.</vt:lpstr>
      <vt:lpstr>Tabl.A.14.</vt:lpstr>
      <vt:lpstr>Tabl.A.15.</vt:lpstr>
      <vt:lpstr>Tabl.A.16.</vt:lpstr>
      <vt:lpstr>Tabl.A.17.</vt:lpstr>
      <vt:lpstr>Tabl.A.18</vt:lpstr>
      <vt:lpstr>Tabl.A.19.</vt:lpstr>
      <vt:lpstr>Tabl.A.20.</vt:lpstr>
      <vt:lpstr>Tabl.A.21.</vt:lpstr>
      <vt:lpstr>Tabl.A.22.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2024-12-13T11:35:22Z</dcterms:created>
  <dcterms:modified xsi:type="dcterms:W3CDTF">2024-12-17T09:47:23Z</dcterms:modified>
</cp:coreProperties>
</file>